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xgroup.sharepoint.com/sites/Group_Finance/Shared Documents/Consolidation and financial reports/2022/2022-09/Q3 Rapport/Q3 Excelark som publiceras/"/>
    </mc:Choice>
  </mc:AlternateContent>
  <xr:revisionPtr revIDLastSave="174" documentId="8_{1FD4F62E-C353-4237-88D0-DDD784DD9134}" xr6:coauthVersionLast="47" xr6:coauthVersionMax="47" xr10:uidLastSave="{2369842E-C34E-4830-9D6B-0E3CFEDAFCB3}"/>
  <bookViews>
    <workbookView xWindow="-120" yWindow="-120" windowWidth="29040" windowHeight="15840" xr2:uid="{033BA1DE-DC38-473F-8FED-70CAA9BB5DD9}"/>
  </bookViews>
  <sheets>
    <sheet name="Financial figures_external_I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29" i="1" l="1"/>
  <c r="AC123" i="1"/>
  <c r="AC122" i="1"/>
  <c r="AB122" i="1" l="1"/>
  <c r="AB123" i="1"/>
  <c r="AB129" i="1"/>
  <c r="AB114" i="1"/>
  <c r="AB106" i="1"/>
  <c r="AB99" i="1"/>
  <c r="AB92" i="1"/>
  <c r="AJ62" i="1" l="1"/>
  <c r="Z217" i="1"/>
  <c r="Y217" i="1"/>
  <c r="X217" i="1"/>
  <c r="W217" i="1"/>
  <c r="Z207" i="1"/>
  <c r="AJ200" i="1"/>
  <c r="AI200" i="1"/>
  <c r="Z200" i="1"/>
  <c r="Z204" i="1" s="1"/>
  <c r="Y200" i="1"/>
  <c r="X200" i="1"/>
  <c r="W200" i="1"/>
  <c r="AJ196" i="1"/>
  <c r="AJ195" i="1"/>
  <c r="AJ194" i="1"/>
  <c r="AJ193" i="1"/>
  <c r="AI193" i="1"/>
  <c r="AI198" i="1" s="1"/>
  <c r="Z193" i="1"/>
  <c r="Z197" i="1" s="1"/>
  <c r="Y193" i="1"/>
  <c r="Y197" i="1" s="1"/>
  <c r="X193" i="1"/>
  <c r="X197" i="1" s="1"/>
  <c r="W193" i="1"/>
  <c r="W197" i="1" s="1"/>
  <c r="AJ189" i="1"/>
  <c r="AJ188" i="1"/>
  <c r="AJ187" i="1"/>
  <c r="AJ186" i="1"/>
  <c r="AI186" i="1"/>
  <c r="AI191" i="1" s="1"/>
  <c r="Z186" i="1"/>
  <c r="Z190" i="1" s="1"/>
  <c r="Y186" i="1"/>
  <c r="Y190" i="1" s="1"/>
  <c r="X186" i="1"/>
  <c r="X190" i="1" s="1"/>
  <c r="W186" i="1"/>
  <c r="W190" i="1" s="1"/>
  <c r="AI180" i="1"/>
  <c r="AA180" i="1"/>
  <c r="Z180" i="1"/>
  <c r="Y180" i="1"/>
  <c r="X180" i="1"/>
  <c r="W180" i="1"/>
  <c r="AI179" i="1"/>
  <c r="AA179" i="1"/>
  <c r="Z179" i="1"/>
  <c r="Y179" i="1"/>
  <c r="X179" i="1"/>
  <c r="W179" i="1"/>
  <c r="AI178" i="1"/>
  <c r="AA178" i="1"/>
  <c r="Z178" i="1"/>
  <c r="Y178" i="1"/>
  <c r="X178" i="1"/>
  <c r="W178" i="1"/>
  <c r="Z157" i="1"/>
  <c r="Z156" i="1"/>
  <c r="Z155" i="1"/>
  <c r="Z154" i="1"/>
  <c r="AJ151" i="1"/>
  <c r="AJ150" i="1"/>
  <c r="AJ149" i="1"/>
  <c r="AJ148" i="1"/>
  <c r="AJ145" i="1"/>
  <c r="AJ144" i="1"/>
  <c r="AJ143" i="1"/>
  <c r="AJ142" i="1"/>
  <c r="AJ129" i="1"/>
  <c r="AI129" i="1"/>
  <c r="AA129" i="1"/>
  <c r="Z129" i="1"/>
  <c r="Y129" i="1"/>
  <c r="X129" i="1"/>
  <c r="W129" i="1"/>
  <c r="AJ123" i="1"/>
  <c r="AA123" i="1"/>
  <c r="AJ122" i="1"/>
  <c r="AA122" i="1"/>
  <c r="AJ10" i="1"/>
  <c r="AJ9" i="1"/>
  <c r="AJ8" i="1"/>
  <c r="AJ7" i="1"/>
  <c r="AJ179" i="1" l="1"/>
  <c r="AJ190" i="1"/>
  <c r="AJ191" i="1" s="1"/>
  <c r="AJ210" i="1" s="1"/>
  <c r="AJ178" i="1"/>
  <c r="AJ180" i="1"/>
  <c r="AI217" i="1"/>
  <c r="AJ197" i="1"/>
  <c r="AJ198" i="1" s="1"/>
  <c r="AJ217" i="1" l="1"/>
  <c r="AJ211" i="1"/>
</calcChain>
</file>

<file path=xl/sharedStrings.xml><?xml version="1.0" encoding="utf-8"?>
<sst xmlns="http://schemas.openxmlformats.org/spreadsheetml/2006/main" count="470" uniqueCount="101">
  <si>
    <t>SEKm</t>
  </si>
  <si>
    <t>Q116</t>
  </si>
  <si>
    <t>Q216</t>
  </si>
  <si>
    <t>Q316</t>
  </si>
  <si>
    <t>Q416</t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</si>
  <si>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</si>
  <si>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</si>
  <si>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</si>
  <si>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</si>
  <si>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</si>
  <si>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</si>
  <si>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</si>
  <si>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</si>
  <si>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</si>
  <si>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</si>
  <si>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</si>
  <si>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</si>
  <si>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</si>
  <si>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</si>
  <si>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</si>
  <si>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</si>
  <si>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</si>
  <si>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</si>
  <si>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</si>
  <si>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Q421</t>
  </si>
  <si>
    <t>Q122</t>
  </si>
  <si>
    <t>Net sales</t>
  </si>
  <si>
    <t>Messaging</t>
  </si>
  <si>
    <t>Voice</t>
  </si>
  <si>
    <t>Email</t>
  </si>
  <si>
    <t>SMB</t>
  </si>
  <si>
    <t>Total</t>
  </si>
  <si>
    <t>Gross profit</t>
  </si>
  <si>
    <t>EBITDA</t>
  </si>
  <si>
    <t>Depr, amortization</t>
  </si>
  <si>
    <t>Impairments</t>
  </si>
  <si>
    <t>EBIT</t>
  </si>
  <si>
    <t>Net financials</t>
  </si>
  <si>
    <t>Profit before tax</t>
  </si>
  <si>
    <t>Tax</t>
  </si>
  <si>
    <t>Net income</t>
  </si>
  <si>
    <t>of which non-controlling</t>
  </si>
  <si>
    <t>of which shareholders</t>
  </si>
  <si>
    <t>Net debt (+) / Net cash (-)</t>
  </si>
  <si>
    <t>Amortization of acquisition related assets</t>
  </si>
  <si>
    <t>Adjusted EBIT*</t>
  </si>
  <si>
    <t>Average number of employees</t>
  </si>
  <si>
    <t>Average number of consultants</t>
  </si>
  <si>
    <t>Supplementary information</t>
  </si>
  <si>
    <t>EBITDA adjustments</t>
  </si>
  <si>
    <t>Acquisition costs</t>
  </si>
  <si>
    <t>Adjusted earnout</t>
  </si>
  <si>
    <t>Integration costs</t>
  </si>
  <si>
    <t>Costs of share-based incentive programs</t>
  </si>
  <si>
    <t>Operational foreign exchange gains/losses</t>
  </si>
  <si>
    <t>Other adjustments</t>
  </si>
  <si>
    <t>Proforma figures</t>
  </si>
  <si>
    <t>-</t>
  </si>
  <si>
    <t>Total proforma Net sales</t>
  </si>
  <si>
    <t>Total proforma Gross profit</t>
  </si>
  <si>
    <t>Total proforma Opex excl. adjustments</t>
  </si>
  <si>
    <t>Total proforma Adj EBITDA</t>
  </si>
  <si>
    <t>Growth rates (SEK)</t>
  </si>
  <si>
    <t>Growth rates in local currency</t>
  </si>
  <si>
    <t>Proforma gross margin</t>
  </si>
  <si>
    <t>Acquired entity acquisitions proforma figures</t>
  </si>
  <si>
    <t>Net sales (SEKm)</t>
  </si>
  <si>
    <t>Inteliquent</t>
  </si>
  <si>
    <t>MessageMedia</t>
  </si>
  <si>
    <t>Pathwire</t>
  </si>
  <si>
    <t>MessengerPeople</t>
  </si>
  <si>
    <t>Gross profit (SEKm)</t>
  </si>
  <si>
    <t>Adj Opex (SEKm)</t>
  </si>
  <si>
    <t>Adj EBITDA (SEKm)</t>
  </si>
  <si>
    <t>Sales growth in local currency</t>
  </si>
  <si>
    <t>Gross profit growth in local currency</t>
  </si>
  <si>
    <t>Gross margin</t>
  </si>
  <si>
    <t>Bridge from consolidated to proforma</t>
  </si>
  <si>
    <t>Consolidated Net sales</t>
  </si>
  <si>
    <t>Inteliquent*</t>
  </si>
  <si>
    <t>MessageMedia*</t>
  </si>
  <si>
    <t>Pathwire*</t>
  </si>
  <si>
    <t>Other acquisitions**</t>
  </si>
  <si>
    <t>Consolidated Gross profit</t>
  </si>
  <si>
    <t>Other acquisitions*</t>
  </si>
  <si>
    <t>Consolidated Adj EBITDA</t>
  </si>
  <si>
    <t>Proforma Adjusted Opex</t>
  </si>
  <si>
    <t>*Earnings before being consolidated into Sinch "Consolidated", e.g. for Inteliquent, Q421 includes less than 100% of that calendar quarter</t>
  </si>
  <si>
    <t>**Chatlayer before 1 April 2020, ACL before 1 September 2020, SDI before 1 November 2020, Wavy before 1 February 2021, MessengerPeople from 1 November 2021</t>
  </si>
  <si>
    <t>Sinch Investor Relations</t>
  </si>
  <si>
    <t>investors@sinch.com</t>
  </si>
  <si>
    <t>Q222</t>
  </si>
  <si>
    <t>n.a.</t>
  </si>
  <si>
    <t>of which IFRS 16-related lease liabilities</t>
  </si>
  <si>
    <t>Adjustments to EBITDA</t>
  </si>
  <si>
    <t>Adj EBITDA</t>
  </si>
  <si>
    <t>Earlier disclosure bridging reported and pro forma financials. Reiterated for reference. Not updated after Q122.</t>
  </si>
  <si>
    <t>Other</t>
  </si>
  <si>
    <t>Opex excl. adjustments</t>
  </si>
  <si>
    <t>Q322</t>
  </si>
  <si>
    <t>Restructuring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</si>
</sst>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3" applyFont="1" applyBorder="1"/>
    <xf numFmtId="0" fontId="3" fillId="0" borderId="1" xfId="3" applyFont="1" applyBorder="1" applyAlignment="1">
      <alignment horizontal="right"/>
    </xf>
    <xf numFmtId="0" fontId="4" fillId="0" borderId="0" xfId="3" applyFont="1"/>
    <xf numFmtId="0" fontId="3" fillId="0" borderId="0" xfId="3" applyFont="1"/>
    <xf numFmtId="3" fontId="4" fillId="0" borderId="0" xfId="3" applyNumberFormat="1" applyFont="1"/>
    <xf numFmtId="3" fontId="3" fillId="0" borderId="0" xfId="3" applyNumberFormat="1" applyFont="1"/>
    <xf numFmtId="164" fontId="4" fillId="0" borderId="0" xfId="3" applyNumberFormat="1" applyFont="1"/>
    <xf numFmtId="165" fontId="4" fillId="0" borderId="0" xfId="1" applyNumberFormat="1" applyFont="1" applyFill="1"/>
    <xf numFmtId="164" fontId="3" fillId="0" borderId="0" xfId="3" applyNumberFormat="1" applyFont="1"/>
    <xf numFmtId="0" fontId="4" fillId="0" borderId="0" xfId="0" applyFont="1"/>
    <xf numFmtId="0" fontId="4" fillId="0" borderId="0" xfId="3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4" fillId="0" borderId="0" xfId="0" applyNumberFormat="1" applyFont="1"/>
    <xf numFmtId="164" fontId="4" fillId="0" borderId="0" xfId="0" applyNumberFormat="1" applyFont="1"/>
    <xf numFmtId="3" fontId="3" fillId="0" borderId="0" xfId="0" applyNumberFormat="1" applyFont="1"/>
    <xf numFmtId="9" fontId="4" fillId="0" borderId="0" xfId="1" applyFont="1"/>
    <xf numFmtId="164" fontId="3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4" fontId="3" fillId="0" borderId="0" xfId="3" applyNumberFormat="1" applyFont="1"/>
    <xf numFmtId="0" fontId="3" fillId="0" borderId="0" xfId="0" applyFont="1"/>
    <xf numFmtId="9" fontId="4" fillId="0" borderId="0" xfId="1" applyFont="1" applyFill="1"/>
    <xf numFmtId="9" fontId="4" fillId="0" borderId="0" xfId="3" applyNumberFormat="1" applyFont="1"/>
    <xf numFmtId="9" fontId="3" fillId="0" borderId="0" xfId="1" applyFont="1" applyFill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4" fillId="0" borderId="0" xfId="0" quotePrefix="1" applyNumberFormat="1" applyFont="1"/>
    <xf numFmtId="0" fontId="5" fillId="0" borderId="0" xfId="2" applyFont="1"/>
    <xf numFmtId="3" fontId="4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0" fontId="6" fillId="0" borderId="0" xfId="3" applyFont="1"/>
    <xf numFmtId="3" fontId="3" fillId="0" borderId="0" xfId="0" quotePrefix="1" applyNumberFormat="1" applyFont="1" applyAlignment="1">
      <alignment horizontal="right"/>
    </xf>
    <xf numFmtId="3" fontId="1" fillId="0" borderId="0" xfId="3" applyNumberFormat="1"/>
    <xf numFmtId="3" fontId="0" fillId="0" borderId="0" xfId="4" applyNumberFormat="1" applyFont="1" applyProtection="1">
      <protection locked="0"/>
    </xf>
    <xf numFmtId="3" fontId="7" fillId="0" borderId="0" xfId="4" applyNumberFormat="1" applyFont="1" applyProtection="1">
      <protection locked="0"/>
    </xf>
    <xf numFmtId="3" fontId="4" fillId="0" borderId="0" xfId="4" applyNumberFormat="1" applyFont="1" applyProtection="1">
      <protection locked="0"/>
    </xf>
    <xf numFmtId="3" fontId="0" fillId="0" borderId="0" xfId="0" applyNumberFormat="1" applyProtection="1">
      <protection locked="0"/>
    </xf>
    <xf numFmtId="3" fontId="7" fillId="0" borderId="0" xfId="0" applyNumberFormat="1" applyFont="1" applyProtection="1">
      <protection locked="0"/>
    </xf>
  </cellXfs>
  <cellStyles count="5">
    <cellStyle name="Comma" xfId="4" builtinId="3"/>
    <cellStyle name="Hyperlink" xfId="2" builtinId="8"/>
    <cellStyle name="Normal" xfId="0" builtinId="0"/>
    <cellStyle name="Normal 6" xfId="3" xr:uid="{765255F0-2183-42D3-9B0B-6A287A01EE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1275376</xdr:colOff>
      <xdr:row>3</xdr:row>
      <xdr:rowOff>15998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8D846F-1020-44E1-8B09-4D9C3153C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76200"/>
          <a:ext cx="1275376" cy="482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s@sin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A184-FB48-4205-A56C-AF17C9CD37F7}">
  <sheetPr>
    <tabColor theme="9" tint="0.39997558519241921"/>
  </sheetPr>
  <dimension ref="B4:AN226"/>
  <sheetViews>
    <sheetView tabSelected="1" zoomScale="70" zoomScaleNormal="70" workbookViewId="0">
      <pane xSplit="2" ySplit="5" topLeftCell="C76" activePane="bottomRight" state="frozen"/>
      <selection pane="topRight" activeCell="C1" sqref="C1"/>
      <selection pane="bottomLeft" activeCell="A7" sqref="A7"/>
      <selection pane="bottomRight" activeCell="H117" sqref="H117"/>
    </sheetView>
  </sheetViews>
  <sheetFormatPr defaultColWidth="9.140625" defaultRowHeight="15" x14ac:dyDescent="0.25"/>
  <cols>
    <col min="1" max="1" width="9.140625" style="3"/>
    <col min="2" max="2" width="51.140625" style="3" customWidth="1"/>
    <col min="3" max="22" width="9.140625" style="3" customWidth="1"/>
    <col min="23" max="24" width="9.140625" style="3"/>
    <col min="25" max="25" width="10.28515625" style="3" bestFit="1" customWidth="1"/>
    <col min="26" max="39" width="9.140625" style="3"/>
    <col min="40" max="40" width="9.7109375" style="3" customWidth="1"/>
    <col min="41" max="16384" width="9.140625" style="3"/>
  </cols>
  <sheetData>
    <row r="4" spans="2:40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17</v>
      </c>
      <c r="T4" s="2" t="s">
        <v>18</v>
      </c>
      <c r="U4" s="2" t="s">
        <v>19</v>
      </c>
      <c r="V4" s="2" t="s">
        <v>20</v>
      </c>
      <c r="W4" s="2" t="s">
        <v>21</v>
      </c>
      <c r="X4" s="2" t="s">
        <v>22</v>
      </c>
      <c r="Y4" s="2" t="s">
        <v>23</v>
      </c>
      <c r="Z4" s="2" t="s">
        <v>24</v>
      </c>
      <c r="AA4" s="2" t="s">
        <v>25</v>
      </c>
      <c r="AB4" s="2" t="s">
        <v>91</v>
      </c>
      <c r="AC4" s="2" t="s">
        <v>99</v>
      </c>
      <c r="AD4" s="2"/>
      <c r="AE4" s="2">
        <v>2016</v>
      </c>
      <c r="AF4" s="2">
        <v>2017</v>
      </c>
      <c r="AG4" s="2">
        <v>2018</v>
      </c>
      <c r="AH4" s="2">
        <v>2019</v>
      </c>
      <c r="AI4" s="2">
        <v>2020</v>
      </c>
      <c r="AJ4" s="2">
        <v>2021</v>
      </c>
    </row>
    <row r="6" spans="2:40" x14ac:dyDescent="0.25">
      <c r="B6" s="4" t="s">
        <v>26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2:40" x14ac:dyDescent="0.25">
      <c r="B7" s="3" t="s">
        <v>27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v>3301.8</v>
      </c>
      <c r="X7" s="5">
        <v>3639.7</v>
      </c>
      <c r="Y7" s="5">
        <v>3884.5</v>
      </c>
      <c r="Z7" s="5">
        <v>4540.3999999999996</v>
      </c>
      <c r="AA7" s="5">
        <v>4392.2</v>
      </c>
      <c r="AB7" s="35">
        <v>4318.09</v>
      </c>
      <c r="AC7" s="35">
        <v>4698.2590839883978</v>
      </c>
      <c r="AD7" s="5"/>
      <c r="AE7" s="5"/>
      <c r="AF7" s="5"/>
      <c r="AG7" s="5"/>
      <c r="AH7" s="5"/>
      <c r="AI7" s="5"/>
      <c r="AJ7" s="5">
        <f>+SUM(W7:Z7)</f>
        <v>15366.4</v>
      </c>
      <c r="AK7" s="5"/>
      <c r="AL7" s="5"/>
      <c r="AM7" s="5"/>
      <c r="AN7" s="5"/>
    </row>
    <row r="8" spans="2:40" x14ac:dyDescent="0.25">
      <c r="B8" s="3" t="s">
        <v>28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48.1</v>
      </c>
      <c r="X8" s="5">
        <v>42.5</v>
      </c>
      <c r="Y8" s="5">
        <v>53.3</v>
      </c>
      <c r="Z8" s="5">
        <v>338.7</v>
      </c>
      <c r="AA8" s="5">
        <v>1400.2</v>
      </c>
      <c r="AB8" s="36">
        <v>1484.7489215781998</v>
      </c>
      <c r="AC8" s="36">
        <v>1623.8331280863999</v>
      </c>
      <c r="AD8" s="5"/>
      <c r="AE8" s="5"/>
      <c r="AF8" s="5"/>
      <c r="AG8" s="5"/>
      <c r="AH8" s="5"/>
      <c r="AI8" s="5"/>
      <c r="AJ8" s="5">
        <f>+SUM(W8:Z8)</f>
        <v>482.59999999999997</v>
      </c>
      <c r="AK8" s="5"/>
      <c r="AL8" s="5"/>
      <c r="AM8" s="5"/>
      <c r="AN8" s="5"/>
    </row>
    <row r="9" spans="2:40" x14ac:dyDescent="0.25">
      <c r="B9" s="3" t="s">
        <v>29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>
        <v>0</v>
      </c>
      <c r="X9" s="5">
        <v>0</v>
      </c>
      <c r="Y9" s="5">
        <v>0</v>
      </c>
      <c r="Z9" s="5">
        <v>81</v>
      </c>
      <c r="AA9" s="5">
        <v>330.2</v>
      </c>
      <c r="AB9" s="36">
        <v>357.92614259859999</v>
      </c>
      <c r="AC9" s="36">
        <v>400.45340014629983</v>
      </c>
      <c r="AD9" s="5"/>
      <c r="AE9" s="5"/>
      <c r="AF9" s="5"/>
      <c r="AG9" s="5"/>
      <c r="AH9" s="5"/>
      <c r="AI9" s="5"/>
      <c r="AJ9" s="5">
        <f>+SUM(W9:Z9)</f>
        <v>81</v>
      </c>
      <c r="AK9" s="5"/>
      <c r="AL9" s="5"/>
      <c r="AM9" s="5"/>
      <c r="AN9" s="5"/>
    </row>
    <row r="10" spans="2:40" x14ac:dyDescent="0.25">
      <c r="B10" s="3" t="s">
        <v>30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0</v>
      </c>
      <c r="X10" s="5">
        <v>0</v>
      </c>
      <c r="Y10" s="5">
        <v>0</v>
      </c>
      <c r="Z10" s="5">
        <v>247.4</v>
      </c>
      <c r="AA10" s="5">
        <v>427.2</v>
      </c>
      <c r="AB10" s="36">
        <v>453.73656397410002</v>
      </c>
      <c r="AC10" s="36">
        <v>473.7107733421999</v>
      </c>
      <c r="AD10" s="5"/>
      <c r="AE10" s="5"/>
      <c r="AF10" s="5"/>
      <c r="AG10" s="5"/>
      <c r="AH10" s="5"/>
      <c r="AI10" s="5"/>
      <c r="AJ10" s="5">
        <f>+SUM(W10:Z10)</f>
        <v>247.4</v>
      </c>
      <c r="AK10" s="5"/>
      <c r="AL10" s="5"/>
      <c r="AM10" s="5"/>
      <c r="AN10" s="5"/>
    </row>
    <row r="11" spans="2:40" x14ac:dyDescent="0.25">
      <c r="B11" s="4" t="s">
        <v>31</v>
      </c>
      <c r="C11" s="6">
        <v>267.2</v>
      </c>
      <c r="D11" s="6">
        <v>290.3</v>
      </c>
      <c r="E11" s="6">
        <v>590.20000000000005</v>
      </c>
      <c r="F11" s="6">
        <v>669.6</v>
      </c>
      <c r="G11" s="6">
        <v>622.20000000000005</v>
      </c>
      <c r="H11" s="6">
        <v>745.2</v>
      </c>
      <c r="I11" s="6">
        <v>781.4</v>
      </c>
      <c r="J11" s="6">
        <v>909.3</v>
      </c>
      <c r="K11" s="6">
        <v>858.6</v>
      </c>
      <c r="L11" s="6">
        <v>997.4</v>
      </c>
      <c r="M11" s="6">
        <v>979.3</v>
      </c>
      <c r="N11" s="6">
        <v>1151.3</v>
      </c>
      <c r="O11" s="6">
        <v>1101.8</v>
      </c>
      <c r="P11" s="6">
        <v>1176.7</v>
      </c>
      <c r="Q11" s="6">
        <v>1216.4000000000001</v>
      </c>
      <c r="R11" s="6">
        <v>1540.7</v>
      </c>
      <c r="S11" s="6">
        <v>1624.2</v>
      </c>
      <c r="T11" s="6">
        <v>1621.9</v>
      </c>
      <c r="U11" s="6">
        <v>1777.7</v>
      </c>
      <c r="V11" s="6">
        <v>2999.5</v>
      </c>
      <c r="W11" s="6">
        <v>3349.9</v>
      </c>
      <c r="X11" s="6">
        <v>3682.2</v>
      </c>
      <c r="Y11" s="6">
        <v>3937.7</v>
      </c>
      <c r="Z11" s="6">
        <v>5207.3999999999996</v>
      </c>
      <c r="AA11" s="6">
        <v>6549.8</v>
      </c>
      <c r="AB11" s="37">
        <v>6614.5028985743011</v>
      </c>
      <c r="AC11" s="37">
        <v>7196</v>
      </c>
      <c r="AD11" s="5"/>
      <c r="AE11" s="6">
        <v>1817.3</v>
      </c>
      <c r="AF11" s="6">
        <v>3058.1</v>
      </c>
      <c r="AG11" s="6">
        <v>3986.6</v>
      </c>
      <c r="AH11" s="6">
        <v>5035.6000000000004</v>
      </c>
      <c r="AI11" s="6">
        <v>8023.3</v>
      </c>
      <c r="AJ11" s="6">
        <v>16177.124241572799</v>
      </c>
      <c r="AK11" s="5"/>
      <c r="AL11" s="5"/>
      <c r="AM11" s="5"/>
      <c r="AN11" s="5"/>
    </row>
    <row r="12" spans="2:40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2:40" x14ac:dyDescent="0.25">
      <c r="B13" s="4" t="s">
        <v>32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5"/>
      <c r="AE13" s="7"/>
      <c r="AF13" s="7"/>
      <c r="AG13" s="7"/>
      <c r="AH13" s="7"/>
      <c r="AI13" s="7"/>
      <c r="AJ13" s="5"/>
      <c r="AK13" s="5"/>
      <c r="AL13" s="5"/>
      <c r="AM13" s="5"/>
      <c r="AN13" s="5"/>
    </row>
    <row r="14" spans="2:40" x14ac:dyDescent="0.25">
      <c r="B14" s="3" t="s">
        <v>27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v>808</v>
      </c>
      <c r="X14" s="5">
        <v>848.1</v>
      </c>
      <c r="Y14" s="5">
        <v>874.6</v>
      </c>
      <c r="Z14" s="5">
        <v>975.2</v>
      </c>
      <c r="AA14" s="5">
        <v>896</v>
      </c>
      <c r="AB14" s="35">
        <v>714.83</v>
      </c>
      <c r="AC14" s="35">
        <v>1003.820653141898</v>
      </c>
      <c r="AD14" s="5"/>
      <c r="AE14" s="5"/>
      <c r="AF14" s="5"/>
      <c r="AG14" s="5"/>
      <c r="AH14" s="5"/>
      <c r="AI14" s="5"/>
      <c r="AJ14" s="5">
        <v>3505.9</v>
      </c>
      <c r="AK14" s="5"/>
      <c r="AL14" s="5"/>
      <c r="AM14" s="5"/>
      <c r="AN14" s="5"/>
    </row>
    <row r="15" spans="2:40" x14ac:dyDescent="0.25">
      <c r="B15" s="3" t="s">
        <v>28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v>12</v>
      </c>
      <c r="X15" s="5">
        <v>21.2</v>
      </c>
      <c r="Y15" s="5">
        <v>21</v>
      </c>
      <c r="Z15" s="5">
        <v>162.4</v>
      </c>
      <c r="AA15" s="5">
        <v>681.3</v>
      </c>
      <c r="AB15" s="36">
        <v>684.99712626029986</v>
      </c>
      <c r="AC15" s="36">
        <v>767.11259303809993</v>
      </c>
      <c r="AD15" s="5"/>
      <c r="AE15" s="5"/>
      <c r="AF15" s="5"/>
      <c r="AG15" s="5"/>
      <c r="AH15" s="5"/>
      <c r="AI15" s="5"/>
      <c r="AJ15" s="5">
        <v>216.6</v>
      </c>
      <c r="AK15" s="5"/>
      <c r="AL15" s="5"/>
      <c r="AM15" s="5"/>
      <c r="AN15" s="5"/>
    </row>
    <row r="16" spans="2:40" x14ac:dyDescent="0.25">
      <c r="B16" s="3" t="s">
        <v>29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>
        <v>0</v>
      </c>
      <c r="X16" s="5">
        <v>0</v>
      </c>
      <c r="Y16" s="5">
        <v>0</v>
      </c>
      <c r="Z16" s="5">
        <v>63.8</v>
      </c>
      <c r="AA16" s="5">
        <v>245.8</v>
      </c>
      <c r="AB16" s="36">
        <v>259.88906044999999</v>
      </c>
      <c r="AC16" s="36">
        <v>291.88283795359985</v>
      </c>
      <c r="AD16" s="5"/>
      <c r="AE16" s="5"/>
      <c r="AF16" s="5"/>
      <c r="AG16" s="5"/>
      <c r="AH16" s="5"/>
      <c r="AI16" s="5"/>
      <c r="AJ16" s="5">
        <v>63.8</v>
      </c>
      <c r="AK16" s="5"/>
      <c r="AL16" s="5"/>
      <c r="AM16" s="5"/>
      <c r="AN16" s="5"/>
    </row>
    <row r="17" spans="2:40" x14ac:dyDescent="0.25">
      <c r="B17" s="3" t="s">
        <v>30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>
        <v>0</v>
      </c>
      <c r="X17" s="5">
        <v>0</v>
      </c>
      <c r="Y17" s="5">
        <v>0</v>
      </c>
      <c r="Z17" s="5">
        <v>146.5</v>
      </c>
      <c r="AA17" s="5">
        <v>272.60000000000002</v>
      </c>
      <c r="AB17" s="36">
        <v>277.40974840780001</v>
      </c>
      <c r="AC17" s="36">
        <v>298.56840761099994</v>
      </c>
      <c r="AD17" s="5"/>
      <c r="AE17" s="5"/>
      <c r="AF17" s="5"/>
      <c r="AG17" s="5"/>
      <c r="AH17" s="5"/>
      <c r="AI17" s="5"/>
      <c r="AJ17" s="5">
        <v>146.5</v>
      </c>
      <c r="AK17" s="5"/>
      <c r="AL17" s="5"/>
      <c r="AM17" s="5"/>
      <c r="AN17" s="5"/>
    </row>
    <row r="18" spans="2:40" x14ac:dyDescent="0.25">
      <c r="B18" s="4" t="s">
        <v>31</v>
      </c>
      <c r="C18" s="6">
        <v>67.2</v>
      </c>
      <c r="D18" s="6">
        <v>64.400000000000006</v>
      </c>
      <c r="E18" s="6">
        <v>164.9</v>
      </c>
      <c r="F18" s="6">
        <v>189.4</v>
      </c>
      <c r="G18" s="6">
        <v>191.3</v>
      </c>
      <c r="H18" s="6">
        <v>190.7</v>
      </c>
      <c r="I18" s="6">
        <v>198.1</v>
      </c>
      <c r="J18" s="6">
        <v>199.8</v>
      </c>
      <c r="K18" s="6">
        <v>200</v>
      </c>
      <c r="L18" s="6">
        <v>248.6</v>
      </c>
      <c r="M18" s="6">
        <v>249.9</v>
      </c>
      <c r="N18" s="6">
        <v>309.89999999999998</v>
      </c>
      <c r="O18" s="6">
        <v>289.5</v>
      </c>
      <c r="P18" s="6">
        <v>321.10000000000002</v>
      </c>
      <c r="Q18" s="6">
        <v>343.6</v>
      </c>
      <c r="R18" s="6">
        <v>440.2</v>
      </c>
      <c r="S18" s="6">
        <v>446.7</v>
      </c>
      <c r="T18" s="6">
        <v>460.3</v>
      </c>
      <c r="U18" s="6">
        <v>480.6</v>
      </c>
      <c r="V18" s="6">
        <v>795.7</v>
      </c>
      <c r="W18" s="6">
        <v>820</v>
      </c>
      <c r="X18" s="6">
        <v>869.3</v>
      </c>
      <c r="Y18" s="6">
        <v>895.6</v>
      </c>
      <c r="Z18" s="6">
        <v>1347.9</v>
      </c>
      <c r="AA18" s="6">
        <v>2096.1</v>
      </c>
      <c r="AB18" s="37">
        <v>1936.7413845212006</v>
      </c>
      <c r="AC18" s="37">
        <v>2361.3844917445977</v>
      </c>
      <c r="AD18" s="5"/>
      <c r="AE18" s="6">
        <v>485.9</v>
      </c>
      <c r="AF18" s="6">
        <v>780</v>
      </c>
      <c r="AG18" s="6">
        <v>1008.4</v>
      </c>
      <c r="AH18" s="6">
        <v>1394.1</v>
      </c>
      <c r="AI18" s="6">
        <v>2183.3000000000002</v>
      </c>
      <c r="AJ18" s="6">
        <v>3932.9</v>
      </c>
      <c r="AK18" s="5"/>
      <c r="AL18" s="5"/>
      <c r="AM18" s="5"/>
      <c r="AN18" s="5"/>
    </row>
    <row r="20" spans="2:40" x14ac:dyDescent="0.25">
      <c r="B20" s="4" t="s">
        <v>98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  <c r="T20" s="9"/>
      <c r="U20" s="9"/>
      <c r="V20" s="9"/>
      <c r="W20" s="9"/>
      <c r="X20" s="7"/>
      <c r="Y20" s="7"/>
      <c r="Z20" s="7"/>
      <c r="AA20" s="7"/>
      <c r="AB20" s="7"/>
      <c r="AC20" s="7"/>
      <c r="AD20" s="5"/>
      <c r="AE20" s="7"/>
      <c r="AF20" s="7"/>
      <c r="AG20" s="7"/>
      <c r="AH20" s="7"/>
      <c r="AI20" s="7"/>
      <c r="AJ20" s="7"/>
      <c r="AK20" s="5"/>
      <c r="AL20" s="5"/>
      <c r="AM20" s="5"/>
      <c r="AN20" s="5"/>
    </row>
    <row r="21" spans="2:40" x14ac:dyDescent="0.25">
      <c r="B21" s="3" t="s">
        <v>27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-459.8</v>
      </c>
      <c r="X21" s="5">
        <v>-465.8</v>
      </c>
      <c r="Y21" s="5">
        <v>-486.8</v>
      </c>
      <c r="Z21" s="5">
        <v>-526.70000000000005</v>
      </c>
      <c r="AA21" s="5">
        <v>-628.5</v>
      </c>
      <c r="AB21" s="36">
        <v>-659.44733148260002</v>
      </c>
      <c r="AC21" s="36">
        <v>-677.6</v>
      </c>
      <c r="AD21" s="5"/>
      <c r="AE21" s="5"/>
      <c r="AF21" s="5"/>
      <c r="AG21" s="5"/>
      <c r="AH21" s="5"/>
      <c r="AI21" s="5"/>
      <c r="AJ21" s="5">
        <v>-1939.2</v>
      </c>
      <c r="AK21" s="5"/>
      <c r="AL21" s="5"/>
      <c r="AM21" s="5"/>
      <c r="AN21" s="5"/>
    </row>
    <row r="22" spans="2:40" x14ac:dyDescent="0.25">
      <c r="B22" s="3" t="s">
        <v>28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v>-18.5</v>
      </c>
      <c r="X22" s="5">
        <v>-31.1</v>
      </c>
      <c r="Y22" s="5">
        <v>-27</v>
      </c>
      <c r="Z22" s="5">
        <v>-110.8</v>
      </c>
      <c r="AA22" s="5">
        <v>-338.7</v>
      </c>
      <c r="AB22" s="36">
        <v>-367.03931277590016</v>
      </c>
      <c r="AC22" s="36">
        <v>-378.1</v>
      </c>
      <c r="AD22" s="5"/>
      <c r="AE22" s="5"/>
      <c r="AF22" s="5"/>
      <c r="AG22" s="5"/>
      <c r="AH22" s="5"/>
      <c r="AI22" s="5"/>
      <c r="AJ22" s="5">
        <v>-187.4</v>
      </c>
      <c r="AK22" s="5"/>
      <c r="AL22" s="5"/>
      <c r="AM22" s="5"/>
      <c r="AN22" s="5"/>
    </row>
    <row r="23" spans="2:40" x14ac:dyDescent="0.25">
      <c r="B23" s="3" t="s">
        <v>29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0</v>
      </c>
      <c r="X23" s="5">
        <v>0</v>
      </c>
      <c r="Y23" s="5">
        <v>0</v>
      </c>
      <c r="Z23" s="5">
        <v>-27.4</v>
      </c>
      <c r="AA23" s="5">
        <v>-119.6</v>
      </c>
      <c r="AB23" s="36">
        <v>-128.9613854193</v>
      </c>
      <c r="AC23" s="36">
        <v>-136.80000000000001</v>
      </c>
      <c r="AD23" s="5"/>
      <c r="AE23" s="5"/>
      <c r="AF23" s="5"/>
      <c r="AG23" s="5"/>
      <c r="AH23" s="5"/>
      <c r="AI23" s="5"/>
      <c r="AJ23" s="5">
        <v>-27.4</v>
      </c>
      <c r="AK23" s="5"/>
      <c r="AL23" s="5"/>
      <c r="AM23" s="5"/>
      <c r="AN23" s="5"/>
    </row>
    <row r="24" spans="2:40" x14ac:dyDescent="0.25">
      <c r="B24" s="3" t="s">
        <v>30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0</v>
      </c>
      <c r="X24" s="5">
        <v>0</v>
      </c>
      <c r="Y24" s="5">
        <v>0</v>
      </c>
      <c r="Z24" s="5">
        <v>-81.2</v>
      </c>
      <c r="AA24" s="5">
        <v>-135.9</v>
      </c>
      <c r="AB24" s="36">
        <v>-151.98076471979982</v>
      </c>
      <c r="AC24" s="36">
        <v>-150.9</v>
      </c>
      <c r="AD24" s="5"/>
      <c r="AE24" s="5"/>
      <c r="AF24" s="5"/>
      <c r="AG24" s="5"/>
      <c r="AH24" s="5"/>
      <c r="AI24" s="5"/>
      <c r="AJ24" s="5">
        <v>-81.2</v>
      </c>
      <c r="AK24" s="5"/>
      <c r="AL24" s="5"/>
      <c r="AM24" s="5"/>
      <c r="AN24" s="5"/>
    </row>
    <row r="25" spans="2:40" x14ac:dyDescent="0.25">
      <c r="B25" s="3" t="s">
        <v>97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-73</v>
      </c>
      <c r="X25" s="5">
        <v>-88.7</v>
      </c>
      <c r="Y25" s="5">
        <v>-83.1</v>
      </c>
      <c r="Z25" s="5">
        <v>-130.5</v>
      </c>
      <c r="AA25" s="5">
        <v>-112.7</v>
      </c>
      <c r="AB25" s="36">
        <v>-126.2610757258</v>
      </c>
      <c r="AC25" s="36">
        <v>-117.1</v>
      </c>
      <c r="AD25" s="5"/>
      <c r="AE25" s="5"/>
      <c r="AF25" s="5"/>
      <c r="AG25" s="5"/>
      <c r="AH25" s="5"/>
      <c r="AI25" s="5"/>
      <c r="AJ25" s="5">
        <v>-375.2</v>
      </c>
      <c r="AK25" s="5"/>
      <c r="AL25" s="5"/>
      <c r="AM25" s="5"/>
      <c r="AN25" s="5"/>
    </row>
    <row r="26" spans="2:40" x14ac:dyDescent="0.25">
      <c r="B26" s="4" t="s">
        <v>31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">
        <v>-181.4</v>
      </c>
      <c r="P26" s="6">
        <v>-204</v>
      </c>
      <c r="Q26" s="6">
        <v>-199.4</v>
      </c>
      <c r="R26" s="6">
        <v>-227.3</v>
      </c>
      <c r="S26" s="6">
        <v>-269.7</v>
      </c>
      <c r="T26" s="6">
        <v>-260.60000000000002</v>
      </c>
      <c r="U26" s="6">
        <v>-246.3</v>
      </c>
      <c r="V26" s="6">
        <v>-417.6</v>
      </c>
      <c r="W26" s="6">
        <v>-551.29999999999995</v>
      </c>
      <c r="X26" s="6">
        <v>-585.6</v>
      </c>
      <c r="Y26" s="6">
        <v>-597.1</v>
      </c>
      <c r="Z26" s="6">
        <v>-876.9</v>
      </c>
      <c r="AA26" s="6">
        <v>-1335.7</v>
      </c>
      <c r="AB26" s="37">
        <v>-1433.6869518790002</v>
      </c>
      <c r="AC26" s="37">
        <v>-1460.5</v>
      </c>
      <c r="AD26" s="10"/>
      <c r="AE26" s="5"/>
      <c r="AF26" s="5"/>
      <c r="AG26" s="5"/>
      <c r="AH26" s="6">
        <v>-811.7</v>
      </c>
      <c r="AI26" s="6">
        <v>-1193.4000000000001</v>
      </c>
      <c r="AJ26" s="6">
        <v>-2610.9</v>
      </c>
      <c r="AK26" s="5"/>
      <c r="AL26" s="5"/>
      <c r="AM26" s="5"/>
      <c r="AN26" s="5"/>
    </row>
    <row r="27" spans="2:40" x14ac:dyDescent="0.25">
      <c r="W27" s="5"/>
      <c r="X27" s="5"/>
      <c r="Y27" s="5"/>
      <c r="Z27" s="5"/>
      <c r="AA27" s="5"/>
      <c r="AB27" s="5"/>
      <c r="AC27" s="5"/>
      <c r="AJ27" s="5"/>
    </row>
    <row r="28" spans="2:40" x14ac:dyDescent="0.25">
      <c r="B28" s="4" t="s">
        <v>95</v>
      </c>
      <c r="O28" s="5"/>
      <c r="P28" s="5"/>
      <c r="Q28" s="5"/>
      <c r="R28" s="5"/>
      <c r="S28" s="5"/>
      <c r="T28" s="5"/>
      <c r="U28" s="5"/>
      <c r="V28" s="5"/>
      <c r="W28" s="5"/>
      <c r="AD28" s="5"/>
      <c r="AH28" s="5"/>
      <c r="AI28" s="5"/>
      <c r="AJ28" s="5"/>
      <c r="AK28" s="5"/>
      <c r="AL28" s="5"/>
      <c r="AM28" s="5"/>
      <c r="AN28" s="5"/>
    </row>
    <row r="29" spans="2:40" x14ac:dyDescent="0.25">
      <c r="B29" s="3" t="s">
        <v>27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348.2</v>
      </c>
      <c r="X29" s="5">
        <v>382.3</v>
      </c>
      <c r="Y29" s="5">
        <v>387.7</v>
      </c>
      <c r="Z29" s="5">
        <v>448.5</v>
      </c>
      <c r="AA29" s="5">
        <v>267.5</v>
      </c>
      <c r="AB29" s="5">
        <v>55.381046218901005</v>
      </c>
      <c r="AC29" s="5">
        <v>326.2</v>
      </c>
      <c r="AD29" s="5"/>
      <c r="AE29" s="5"/>
      <c r="AF29" s="5"/>
      <c r="AG29" s="5"/>
      <c r="AH29" s="5"/>
      <c r="AI29" s="5"/>
      <c r="AJ29" s="5">
        <v>1566.7</v>
      </c>
      <c r="AK29" s="5"/>
      <c r="AL29" s="5"/>
      <c r="AM29" s="5"/>
      <c r="AN29" s="5"/>
    </row>
    <row r="30" spans="2:40" x14ac:dyDescent="0.25">
      <c r="B30" s="3" t="s">
        <v>28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-6.5</v>
      </c>
      <c r="X30" s="5">
        <v>-9.9</v>
      </c>
      <c r="Y30" s="5">
        <v>-6</v>
      </c>
      <c r="Z30" s="5">
        <v>51.5</v>
      </c>
      <c r="AA30" s="5">
        <v>342.6</v>
      </c>
      <c r="AB30" s="5">
        <v>317.95781348439971</v>
      </c>
      <c r="AC30" s="5">
        <v>389</v>
      </c>
      <c r="AD30" s="5"/>
      <c r="AE30" s="5"/>
      <c r="AF30" s="5"/>
      <c r="AG30" s="5"/>
      <c r="AH30" s="5"/>
      <c r="AI30" s="5"/>
      <c r="AJ30" s="5">
        <v>29.2</v>
      </c>
      <c r="AK30" s="5"/>
      <c r="AL30" s="5"/>
      <c r="AM30" s="5"/>
      <c r="AN30" s="5"/>
    </row>
    <row r="31" spans="2:40" x14ac:dyDescent="0.25">
      <c r="B31" s="3" t="s">
        <v>29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v>0</v>
      </c>
      <c r="X31" s="5">
        <v>0</v>
      </c>
      <c r="Y31" s="5">
        <v>0</v>
      </c>
      <c r="Z31" s="5">
        <v>36.4</v>
      </c>
      <c r="AA31" s="5">
        <v>126.2</v>
      </c>
      <c r="AB31" s="5">
        <v>130.92767503069999</v>
      </c>
      <c r="AC31" s="5">
        <v>155.1</v>
      </c>
      <c r="AD31" s="5"/>
      <c r="AE31" s="5"/>
      <c r="AF31" s="5"/>
      <c r="AG31" s="5"/>
      <c r="AH31" s="5"/>
      <c r="AI31" s="5"/>
      <c r="AJ31" s="5">
        <v>36.4</v>
      </c>
      <c r="AK31" s="5"/>
      <c r="AL31" s="5"/>
      <c r="AM31" s="5"/>
      <c r="AN31" s="5"/>
    </row>
    <row r="32" spans="2:40" x14ac:dyDescent="0.25">
      <c r="B32" s="3" t="s">
        <v>30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v>0</v>
      </c>
      <c r="X32" s="5">
        <v>0</v>
      </c>
      <c r="Y32" s="5">
        <v>0</v>
      </c>
      <c r="Z32" s="5">
        <v>65.3</v>
      </c>
      <c r="AA32" s="5">
        <v>136.69999999999999</v>
      </c>
      <c r="AB32" s="5">
        <v>125.42898368800017</v>
      </c>
      <c r="AC32" s="5">
        <v>147.69999999999999</v>
      </c>
      <c r="AD32" s="5"/>
      <c r="AE32" s="5"/>
      <c r="AF32" s="5"/>
      <c r="AG32" s="5"/>
      <c r="AH32" s="5"/>
      <c r="AI32" s="5"/>
      <c r="AJ32" s="5">
        <v>65.3</v>
      </c>
      <c r="AK32" s="5"/>
      <c r="AL32" s="5"/>
      <c r="AM32" s="5"/>
      <c r="AN32" s="5"/>
    </row>
    <row r="33" spans="2:40" x14ac:dyDescent="0.25">
      <c r="B33" s="3" t="s">
        <v>97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v>-73</v>
      </c>
      <c r="X33" s="5">
        <v>-88.7</v>
      </c>
      <c r="Y33" s="5">
        <v>-83.1</v>
      </c>
      <c r="Z33" s="5">
        <v>-130.5</v>
      </c>
      <c r="AA33" s="5">
        <v>-112.3</v>
      </c>
      <c r="AB33" s="5">
        <v>-126.64292399989999</v>
      </c>
      <c r="AC33" s="5">
        <v>-117.1</v>
      </c>
      <c r="AD33" s="5"/>
      <c r="AE33" s="5"/>
      <c r="AF33" s="5"/>
      <c r="AG33" s="5"/>
      <c r="AH33" s="5"/>
      <c r="AI33" s="5"/>
      <c r="AJ33" s="5">
        <v>-375.2</v>
      </c>
      <c r="AK33" s="5"/>
      <c r="AL33" s="5"/>
      <c r="AM33" s="5"/>
      <c r="AN33" s="5"/>
    </row>
    <row r="34" spans="2:40" x14ac:dyDescent="0.25">
      <c r="B34" s="4" t="s">
        <v>31</v>
      </c>
      <c r="O34" s="6">
        <v>108.1</v>
      </c>
      <c r="P34" s="6">
        <v>117.1</v>
      </c>
      <c r="Q34" s="6">
        <v>144.19999999999999</v>
      </c>
      <c r="R34" s="6">
        <v>212.9</v>
      </c>
      <c r="S34" s="6">
        <v>177</v>
      </c>
      <c r="T34" s="6">
        <v>199.7</v>
      </c>
      <c r="U34" s="6">
        <v>234.3</v>
      </c>
      <c r="V34" s="6">
        <v>378.1</v>
      </c>
      <c r="W34" s="6">
        <v>268.7</v>
      </c>
      <c r="X34" s="6">
        <v>283.8</v>
      </c>
      <c r="Y34" s="6">
        <v>298.39999999999998</v>
      </c>
      <c r="Z34" s="6">
        <v>471</v>
      </c>
      <c r="AA34" s="6">
        <v>760.4</v>
      </c>
      <c r="AB34" s="6">
        <v>503.05443264220077</v>
      </c>
      <c r="AC34" s="6">
        <v>900.9</v>
      </c>
      <c r="AD34" s="5"/>
      <c r="AE34" s="5"/>
      <c r="AF34" s="5"/>
      <c r="AG34" s="5"/>
      <c r="AH34" s="6">
        <v>582.4</v>
      </c>
      <c r="AI34" s="6">
        <v>989.7</v>
      </c>
      <c r="AJ34" s="6">
        <v>1321.9</v>
      </c>
      <c r="AK34" s="5"/>
      <c r="AL34" s="5"/>
      <c r="AM34" s="5"/>
      <c r="AN34" s="5"/>
    </row>
    <row r="35" spans="2:40" x14ac:dyDescent="0.25">
      <c r="B35" s="4"/>
      <c r="O35" s="6"/>
      <c r="P35" s="6"/>
      <c r="Q35" s="6"/>
      <c r="R35" s="6"/>
      <c r="S35" s="6"/>
      <c r="T35" s="6"/>
      <c r="U35" s="6"/>
      <c r="V35" s="6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6"/>
      <c r="AI35" s="6"/>
      <c r="AJ35" s="5"/>
      <c r="AK35" s="5"/>
      <c r="AL35" s="5"/>
      <c r="AM35" s="5"/>
      <c r="AN35" s="5"/>
    </row>
    <row r="36" spans="2:40" x14ac:dyDescent="0.25">
      <c r="B36" s="4" t="s">
        <v>49</v>
      </c>
      <c r="O36" s="9"/>
      <c r="P36" s="9"/>
      <c r="Q36" s="9"/>
      <c r="R36" s="9"/>
      <c r="S36" s="9"/>
      <c r="T36" s="9"/>
      <c r="U36" s="9"/>
      <c r="V36" s="9"/>
      <c r="W36" s="9"/>
      <c r="AD36" s="5"/>
      <c r="AH36" s="6"/>
      <c r="AI36" s="6"/>
      <c r="AJ36" s="6"/>
      <c r="AK36" s="5"/>
      <c r="AL36" s="5"/>
      <c r="AM36" s="5"/>
      <c r="AN36" s="5"/>
    </row>
    <row r="37" spans="2:40" x14ac:dyDescent="0.25">
      <c r="B37" s="3" t="s">
        <v>27</v>
      </c>
      <c r="O37" s="5"/>
      <c r="P37" s="5"/>
      <c r="Q37" s="5"/>
      <c r="R37" s="5"/>
      <c r="S37" s="5"/>
      <c r="T37" s="5"/>
      <c r="U37" s="5"/>
      <c r="V37" s="5"/>
      <c r="W37" s="5">
        <v>-43.5</v>
      </c>
      <c r="X37" s="5">
        <v>-65</v>
      </c>
      <c r="Y37" s="5">
        <v>-76.8</v>
      </c>
      <c r="Z37" s="5">
        <v>-14.3</v>
      </c>
      <c r="AA37" s="5">
        <v>-17.5</v>
      </c>
      <c r="AB37" s="5">
        <v>30.479067369599996</v>
      </c>
      <c r="AC37" s="5">
        <v>-19.8</v>
      </c>
      <c r="AD37" s="5"/>
      <c r="AH37" s="5"/>
      <c r="AI37" s="5"/>
      <c r="AJ37" s="5">
        <v>-199.6</v>
      </c>
      <c r="AK37" s="5"/>
      <c r="AL37" s="5"/>
      <c r="AM37" s="5"/>
      <c r="AN37" s="5"/>
    </row>
    <row r="38" spans="2:40" x14ac:dyDescent="0.25">
      <c r="B38" s="3" t="s">
        <v>28</v>
      </c>
      <c r="O38" s="5"/>
      <c r="P38" s="5"/>
      <c r="Q38" s="5"/>
      <c r="R38" s="5"/>
      <c r="S38" s="5"/>
      <c r="T38" s="5"/>
      <c r="U38" s="5"/>
      <c r="V38" s="5"/>
      <c r="W38" s="5">
        <v>0</v>
      </c>
      <c r="X38" s="5">
        <v>-0.2</v>
      </c>
      <c r="Y38" s="5">
        <v>-0.5</v>
      </c>
      <c r="Z38" s="5">
        <v>-6.7</v>
      </c>
      <c r="AA38" s="5">
        <v>-7.9</v>
      </c>
      <c r="AB38" s="5">
        <v>-6.4451399093999999</v>
      </c>
      <c r="AC38" s="5">
        <v>-10.9</v>
      </c>
      <c r="AD38" s="5"/>
      <c r="AH38" s="5"/>
      <c r="AI38" s="5"/>
      <c r="AJ38" s="5">
        <v>-7.4</v>
      </c>
      <c r="AK38" s="5"/>
      <c r="AL38" s="5"/>
      <c r="AM38" s="5"/>
      <c r="AN38" s="5"/>
    </row>
    <row r="39" spans="2:40" x14ac:dyDescent="0.25">
      <c r="B39" s="3" t="s">
        <v>29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>
        <v>0</v>
      </c>
      <c r="X39" s="5">
        <v>0</v>
      </c>
      <c r="Y39" s="5">
        <v>0</v>
      </c>
      <c r="Z39" s="5">
        <v>-0.5</v>
      </c>
      <c r="AA39" s="5">
        <v>-10.4</v>
      </c>
      <c r="AB39" s="5">
        <v>-8.9859111170000006</v>
      </c>
      <c r="AC39" s="5">
        <v>-13.9</v>
      </c>
      <c r="AD39" s="5"/>
      <c r="AE39" s="5"/>
      <c r="AF39" s="5"/>
      <c r="AG39" s="5"/>
      <c r="AH39" s="5"/>
      <c r="AI39" s="5"/>
      <c r="AJ39" s="5">
        <v>-0.5</v>
      </c>
      <c r="AK39" s="5"/>
      <c r="AL39" s="5"/>
      <c r="AM39" s="5"/>
      <c r="AN39" s="5"/>
    </row>
    <row r="40" spans="2:40" x14ac:dyDescent="0.25">
      <c r="B40" s="3" t="s">
        <v>30</v>
      </c>
      <c r="O40" s="5"/>
      <c r="P40" s="5"/>
      <c r="Q40" s="5"/>
      <c r="R40" s="5"/>
      <c r="S40" s="5"/>
      <c r="T40" s="5"/>
      <c r="U40" s="5"/>
      <c r="V40" s="5"/>
      <c r="W40" s="5">
        <v>0</v>
      </c>
      <c r="X40" s="5">
        <v>0</v>
      </c>
      <c r="Y40" s="5">
        <v>0</v>
      </c>
      <c r="Z40" s="5">
        <v>4.9000000000000004</v>
      </c>
      <c r="AA40" s="5">
        <v>-11.2</v>
      </c>
      <c r="AB40" s="5">
        <v>-13.811842480899998</v>
      </c>
      <c r="AC40" s="5">
        <v>-25.3</v>
      </c>
      <c r="AD40" s="5"/>
      <c r="AH40" s="5"/>
      <c r="AI40" s="5"/>
      <c r="AJ40" s="5">
        <v>4.9000000000000004</v>
      </c>
      <c r="AK40" s="5"/>
      <c r="AL40" s="5"/>
      <c r="AM40" s="5"/>
      <c r="AN40" s="5"/>
    </row>
    <row r="41" spans="2:40" x14ac:dyDescent="0.25">
      <c r="B41" s="3" t="s">
        <v>97</v>
      </c>
      <c r="O41" s="5"/>
      <c r="P41" s="5"/>
      <c r="Q41" s="5"/>
      <c r="R41" s="5"/>
      <c r="S41" s="5"/>
      <c r="T41" s="5"/>
      <c r="U41" s="5"/>
      <c r="V41" s="5"/>
      <c r="W41" s="5">
        <v>-32.700000000000003</v>
      </c>
      <c r="X41" s="5">
        <v>-66.8</v>
      </c>
      <c r="Y41" s="5">
        <v>-64.7</v>
      </c>
      <c r="Z41" s="5">
        <v>-124.9</v>
      </c>
      <c r="AA41" s="5">
        <v>-65.5</v>
      </c>
      <c r="AB41" s="5">
        <v>23.261906131499991</v>
      </c>
      <c r="AC41" s="5">
        <v>-23</v>
      </c>
      <c r="AD41" s="5"/>
      <c r="AH41" s="5"/>
      <c r="AI41" s="5"/>
      <c r="AJ41" s="5">
        <v>-289.10000000000002</v>
      </c>
      <c r="AK41" s="5"/>
      <c r="AL41" s="5"/>
      <c r="AM41" s="5"/>
      <c r="AN41" s="5"/>
    </row>
    <row r="42" spans="2:40" x14ac:dyDescent="0.25">
      <c r="B42" s="4" t="s">
        <v>31</v>
      </c>
      <c r="O42" s="6">
        <v>4.0999999999999996</v>
      </c>
      <c r="P42" s="6">
        <v>-2.9</v>
      </c>
      <c r="Q42" s="6">
        <v>-9.4</v>
      </c>
      <c r="R42" s="6">
        <v>-18.5</v>
      </c>
      <c r="S42" s="6">
        <v>-1.8</v>
      </c>
      <c r="T42" s="6">
        <v>-54</v>
      </c>
      <c r="U42" s="6">
        <v>-19.399999999999999</v>
      </c>
      <c r="V42" s="6">
        <v>-199</v>
      </c>
      <c r="W42" s="6">
        <v>-76.2</v>
      </c>
      <c r="X42" s="6">
        <v>-132</v>
      </c>
      <c r="Y42" s="6">
        <v>-141.80000000000001</v>
      </c>
      <c r="Z42" s="6">
        <v>-141.30000000000001</v>
      </c>
      <c r="AA42" s="6">
        <v>-112.5</v>
      </c>
      <c r="AB42" s="6">
        <v>24.502314236700023</v>
      </c>
      <c r="AC42" s="6">
        <v>-92.9</v>
      </c>
      <c r="AD42" s="5"/>
      <c r="AH42" s="6">
        <v>-26.9</v>
      </c>
      <c r="AI42" s="6">
        <v>-275</v>
      </c>
      <c r="AJ42" s="6">
        <v>-491.4</v>
      </c>
      <c r="AK42" s="5"/>
      <c r="AL42" s="5"/>
      <c r="AM42" s="5"/>
      <c r="AN42" s="5"/>
    </row>
    <row r="43" spans="2:40" x14ac:dyDescent="0.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2:40" x14ac:dyDescent="0.25">
      <c r="B44" s="4" t="s">
        <v>33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5"/>
      <c r="AE44" s="7"/>
      <c r="AF44" s="7"/>
      <c r="AG44" s="7"/>
      <c r="AH44" s="7"/>
      <c r="AI44" s="7"/>
      <c r="AJ44" s="7"/>
      <c r="AK44" s="5"/>
      <c r="AL44" s="5"/>
      <c r="AM44" s="5"/>
      <c r="AN44" s="5"/>
    </row>
    <row r="45" spans="2:40" x14ac:dyDescent="0.25">
      <c r="B45" s="3" t="s">
        <v>27</v>
      </c>
      <c r="C45" s="7"/>
      <c r="D45" s="7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v>304.7</v>
      </c>
      <c r="X45" s="5">
        <v>317.3</v>
      </c>
      <c r="Y45" s="5">
        <v>311</v>
      </c>
      <c r="Z45" s="5">
        <v>434.2</v>
      </c>
      <c r="AA45" s="5">
        <v>249.9</v>
      </c>
      <c r="AB45" s="5">
        <v>85.870113588500999</v>
      </c>
      <c r="AC45" s="5">
        <v>306.39999999999998</v>
      </c>
      <c r="AD45" s="5"/>
      <c r="AE45" s="5"/>
      <c r="AF45" s="5"/>
      <c r="AG45" s="5"/>
      <c r="AH45" s="5"/>
      <c r="AI45" s="5"/>
      <c r="AJ45" s="5">
        <v>1367.2</v>
      </c>
      <c r="AK45" s="5"/>
      <c r="AL45" s="5"/>
      <c r="AM45" s="5"/>
      <c r="AN45" s="5"/>
    </row>
    <row r="46" spans="2:40" x14ac:dyDescent="0.25">
      <c r="B46" s="3" t="s">
        <v>28</v>
      </c>
      <c r="C46" s="7"/>
      <c r="D46" s="7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>
        <v>-6.5</v>
      </c>
      <c r="X46" s="5">
        <v>-10.1</v>
      </c>
      <c r="Y46" s="5">
        <v>-6.5</v>
      </c>
      <c r="Z46" s="5">
        <v>44.9</v>
      </c>
      <c r="AA46" s="5">
        <v>334.8</v>
      </c>
      <c r="AB46" s="5">
        <v>311.51267357499972</v>
      </c>
      <c r="AC46" s="5">
        <v>378.2</v>
      </c>
      <c r="AD46" s="5"/>
      <c r="AE46" s="5"/>
      <c r="AF46" s="5"/>
      <c r="AG46" s="5"/>
      <c r="AH46" s="5"/>
      <c r="AI46" s="5"/>
      <c r="AJ46" s="5">
        <v>21.8</v>
      </c>
      <c r="AK46" s="5"/>
      <c r="AL46" s="5"/>
      <c r="AM46" s="5"/>
      <c r="AN46" s="5"/>
    </row>
    <row r="47" spans="2:40" x14ac:dyDescent="0.25">
      <c r="B47" s="3" t="s">
        <v>29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0</v>
      </c>
      <c r="X47" s="5">
        <v>0</v>
      </c>
      <c r="Y47" s="5">
        <v>0</v>
      </c>
      <c r="Z47" s="5">
        <v>35.9</v>
      </c>
      <c r="AA47" s="5">
        <v>115.8</v>
      </c>
      <c r="AB47" s="5">
        <v>121.9417639137</v>
      </c>
      <c r="AC47" s="5">
        <v>141.19999999999999</v>
      </c>
      <c r="AD47" s="5"/>
      <c r="AE47" s="5"/>
      <c r="AF47" s="5"/>
      <c r="AG47" s="5"/>
      <c r="AH47" s="5"/>
      <c r="AI47" s="5"/>
      <c r="AJ47" s="5">
        <v>35.9</v>
      </c>
      <c r="AK47" s="5"/>
      <c r="AL47" s="5"/>
      <c r="AM47" s="5"/>
      <c r="AN47" s="5"/>
    </row>
    <row r="48" spans="2:40" x14ac:dyDescent="0.25">
      <c r="B48" s="3" t="s">
        <v>30</v>
      </c>
      <c r="C48" s="7"/>
      <c r="D48" s="7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>
        <v>0</v>
      </c>
      <c r="X48" s="5">
        <v>0</v>
      </c>
      <c r="Y48" s="5">
        <v>0</v>
      </c>
      <c r="Z48" s="5">
        <v>70.099999999999994</v>
      </c>
      <c r="AA48" s="5">
        <v>125.5</v>
      </c>
      <c r="AB48" s="5">
        <v>111.61714120710012</v>
      </c>
      <c r="AC48" s="5">
        <v>122.4</v>
      </c>
      <c r="AD48" s="5"/>
      <c r="AE48" s="5"/>
      <c r="AF48" s="5"/>
      <c r="AG48" s="5"/>
      <c r="AH48" s="5"/>
      <c r="AI48" s="5"/>
      <c r="AJ48" s="5">
        <v>70.099999999999994</v>
      </c>
      <c r="AK48" s="5"/>
      <c r="AL48" s="5"/>
      <c r="AM48" s="5"/>
      <c r="AN48" s="5"/>
    </row>
    <row r="49" spans="2:40" x14ac:dyDescent="0.25">
      <c r="B49" s="3" t="s">
        <v>97</v>
      </c>
      <c r="C49" s="7"/>
      <c r="D49" s="7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>
        <v>-105.7</v>
      </c>
      <c r="X49" s="5">
        <v>-155.4</v>
      </c>
      <c r="Y49" s="5">
        <v>-147.80000000000001</v>
      </c>
      <c r="Z49" s="5">
        <v>-255.3</v>
      </c>
      <c r="AA49" s="5">
        <v>-177.8</v>
      </c>
      <c r="AB49" s="5">
        <v>-103.38101786840001</v>
      </c>
      <c r="AC49" s="5">
        <v>-140.1</v>
      </c>
      <c r="AD49" s="5"/>
      <c r="AE49" s="5"/>
      <c r="AF49" s="5"/>
      <c r="AG49" s="5"/>
      <c r="AH49" s="5"/>
      <c r="AI49" s="5"/>
      <c r="AJ49" s="5">
        <v>-664.3</v>
      </c>
      <c r="AK49" s="5"/>
      <c r="AL49" s="5"/>
      <c r="AM49" s="5"/>
      <c r="AN49" s="5"/>
    </row>
    <row r="50" spans="2:40" x14ac:dyDescent="0.25">
      <c r="B50" s="4" t="s">
        <v>31</v>
      </c>
      <c r="C50" s="9">
        <v>25.3</v>
      </c>
      <c r="D50" s="9">
        <v>-1</v>
      </c>
      <c r="E50" s="9">
        <v>28.1</v>
      </c>
      <c r="F50" s="9">
        <v>68.099999999999994</v>
      </c>
      <c r="G50" s="6">
        <v>70.8</v>
      </c>
      <c r="H50" s="6">
        <v>49.3</v>
      </c>
      <c r="I50" s="6">
        <v>67</v>
      </c>
      <c r="J50" s="6">
        <v>76</v>
      </c>
      <c r="K50" s="6">
        <v>53.2</v>
      </c>
      <c r="L50" s="6">
        <v>80.3</v>
      </c>
      <c r="M50" s="6">
        <v>99.4</v>
      </c>
      <c r="N50" s="6">
        <v>140.4</v>
      </c>
      <c r="O50" s="6">
        <v>112.2</v>
      </c>
      <c r="P50" s="6">
        <v>114.2</v>
      </c>
      <c r="Q50" s="6">
        <v>134.80000000000001</v>
      </c>
      <c r="R50" s="6">
        <v>194.3</v>
      </c>
      <c r="S50" s="6">
        <v>175.2</v>
      </c>
      <c r="T50" s="6">
        <v>145.69999999999999</v>
      </c>
      <c r="U50" s="6">
        <v>214.9</v>
      </c>
      <c r="V50" s="6">
        <v>179</v>
      </c>
      <c r="W50" s="6">
        <v>192.49</v>
      </c>
      <c r="X50" s="6">
        <v>151.80000000000001</v>
      </c>
      <c r="Y50" s="6">
        <v>156.6</v>
      </c>
      <c r="Z50" s="6">
        <v>329.7</v>
      </c>
      <c r="AA50" s="6">
        <v>648.20000000000005</v>
      </c>
      <c r="AB50" s="6">
        <v>527.55674687890109</v>
      </c>
      <c r="AC50" s="6">
        <v>808.1</v>
      </c>
      <c r="AD50" s="5"/>
      <c r="AE50" s="6">
        <v>120.6</v>
      </c>
      <c r="AF50" s="6">
        <v>263.2</v>
      </c>
      <c r="AG50" s="6">
        <v>373.3</v>
      </c>
      <c r="AH50" s="6">
        <v>555.5</v>
      </c>
      <c r="AI50" s="6">
        <v>714.7</v>
      </c>
      <c r="AJ50" s="6">
        <v>830.5</v>
      </c>
      <c r="AK50" s="5"/>
      <c r="AL50" s="5"/>
      <c r="AM50" s="5"/>
      <c r="AN50" s="5"/>
    </row>
    <row r="51" spans="2:40" x14ac:dyDescent="0.25">
      <c r="C51" s="7"/>
      <c r="D51" s="7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 s="3" t="s">
        <v>34</v>
      </c>
      <c r="C52" s="7"/>
      <c r="D52" s="7"/>
      <c r="E52" s="7"/>
      <c r="F52" s="7"/>
      <c r="G52" s="5">
        <v>-29.699999999999996</v>
      </c>
      <c r="H52" s="5">
        <v>-30.999999999999996</v>
      </c>
      <c r="I52" s="5">
        <v>-32.5</v>
      </c>
      <c r="J52" s="5">
        <v>-33</v>
      </c>
      <c r="K52" s="5">
        <v>-32.900000000000006</v>
      </c>
      <c r="L52" s="5">
        <v>-40.5</v>
      </c>
      <c r="M52" s="5">
        <v>-40.200000000000003</v>
      </c>
      <c r="N52" s="5">
        <v>-32.700000000000003</v>
      </c>
      <c r="O52" s="5">
        <v>-43.2</v>
      </c>
      <c r="P52" s="5">
        <v>-41.058999999999997</v>
      </c>
      <c r="Q52" s="5">
        <v>-48.2</v>
      </c>
      <c r="R52" s="5">
        <v>-51.4</v>
      </c>
      <c r="S52" s="5">
        <v>-56.6</v>
      </c>
      <c r="T52" s="5">
        <v>-57.6</v>
      </c>
      <c r="U52" s="5">
        <v>-59.7</v>
      </c>
      <c r="V52" s="5">
        <v>-88.1</v>
      </c>
      <c r="W52" s="5">
        <v>-95.5</v>
      </c>
      <c r="X52" s="5">
        <v>-103.92305115559999</v>
      </c>
      <c r="Y52" s="5">
        <v>-131.52165869750004</v>
      </c>
      <c r="Z52" s="5">
        <v>-333.51131844080004</v>
      </c>
      <c r="AA52" s="5">
        <v>-553.51304405389999</v>
      </c>
      <c r="AB52" s="5">
        <v>-576.50006464419994</v>
      </c>
      <c r="AC52" s="5">
        <v>-623.20000000000005</v>
      </c>
      <c r="AD52" s="5"/>
      <c r="AE52" s="5">
        <v>-46.099999999999994</v>
      </c>
      <c r="AF52" s="5">
        <v>-126.39999999999998</v>
      </c>
      <c r="AG52" s="5">
        <v>-146.30000000000001</v>
      </c>
      <c r="AH52" s="5">
        <v>-183.9</v>
      </c>
      <c r="AI52" s="5">
        <v>-262</v>
      </c>
      <c r="AJ52" s="5">
        <v>-664.43161865100001</v>
      </c>
      <c r="AK52" s="5"/>
      <c r="AL52" s="5"/>
      <c r="AM52" s="5"/>
      <c r="AN52" s="5"/>
    </row>
    <row r="53" spans="2:40" x14ac:dyDescent="0.25">
      <c r="B53" s="3" t="s">
        <v>35</v>
      </c>
      <c r="C53" s="7"/>
      <c r="D53" s="7"/>
      <c r="E53" s="7"/>
      <c r="F53" s="7"/>
      <c r="G53" s="5">
        <v>0</v>
      </c>
      <c r="H53" s="5">
        <v>0</v>
      </c>
      <c r="I53" s="5">
        <v>0</v>
      </c>
      <c r="J53" s="5">
        <v>-11.9</v>
      </c>
      <c r="K53" s="5">
        <v>0</v>
      </c>
      <c r="L53" s="5">
        <v>0</v>
      </c>
      <c r="M53" s="5">
        <v>-9.1999999999999993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-7.9104250000000022E-4</v>
      </c>
      <c r="Y53" s="5">
        <v>-2.3618600400000002E-2</v>
      </c>
      <c r="Z53" s="5">
        <v>-8.2263715329</v>
      </c>
      <c r="AA53" s="5">
        <v>0</v>
      </c>
      <c r="AB53" s="5">
        <v>0</v>
      </c>
      <c r="AC53" s="5">
        <v>-5000.1000000000004</v>
      </c>
      <c r="AD53" s="5"/>
      <c r="AE53" s="5">
        <v>0</v>
      </c>
      <c r="AF53" s="5">
        <v>-11.9</v>
      </c>
      <c r="AG53" s="5">
        <v>-9.1999999999999993</v>
      </c>
      <c r="AH53" s="5">
        <v>0</v>
      </c>
      <c r="AI53" s="5">
        <v>0</v>
      </c>
      <c r="AJ53" s="5">
        <v>-8.2507811758000003</v>
      </c>
      <c r="AK53" s="5"/>
      <c r="AL53" s="5"/>
      <c r="AM53" s="5"/>
      <c r="AN53" s="5"/>
    </row>
    <row r="54" spans="2:40" x14ac:dyDescent="0.25">
      <c r="B54" s="4" t="s">
        <v>36</v>
      </c>
      <c r="C54" s="9"/>
      <c r="D54" s="9"/>
      <c r="E54" s="9"/>
      <c r="F54" s="9"/>
      <c r="G54" s="6">
        <v>41.1</v>
      </c>
      <c r="H54" s="6">
        <v>18.3</v>
      </c>
      <c r="I54" s="6">
        <v>34.5</v>
      </c>
      <c r="J54" s="6">
        <v>31.1</v>
      </c>
      <c r="K54" s="6">
        <v>20.3</v>
      </c>
      <c r="L54" s="6">
        <v>39.799999999999997</v>
      </c>
      <c r="M54" s="6">
        <v>50</v>
      </c>
      <c r="N54" s="6">
        <v>107.7</v>
      </c>
      <c r="O54" s="6">
        <v>69</v>
      </c>
      <c r="P54" s="6">
        <v>73.163000000000011</v>
      </c>
      <c r="Q54" s="6">
        <v>86.6</v>
      </c>
      <c r="R54" s="6">
        <v>142.9</v>
      </c>
      <c r="S54" s="6">
        <v>118.6</v>
      </c>
      <c r="T54" s="6">
        <v>88.1</v>
      </c>
      <c r="U54" s="6">
        <v>155.19999999999999</v>
      </c>
      <c r="V54" s="6">
        <v>91</v>
      </c>
      <c r="W54" s="6">
        <v>97</v>
      </c>
      <c r="X54" s="6">
        <v>47.839961355599428</v>
      </c>
      <c r="Y54" s="6">
        <v>25.119185032500273</v>
      </c>
      <c r="Z54" s="6">
        <v>-12.002401811998425</v>
      </c>
      <c r="AA54" s="6">
        <v>94.641628947001237</v>
      </c>
      <c r="AB54" s="6">
        <v>-48.943317765301281</v>
      </c>
      <c r="AC54" s="6">
        <v>-4815.1000000000004</v>
      </c>
      <c r="AD54" s="5"/>
      <c r="AE54" s="6">
        <v>74.5</v>
      </c>
      <c r="AF54" s="6">
        <v>124.9</v>
      </c>
      <c r="AG54" s="6">
        <v>217.8</v>
      </c>
      <c r="AH54" s="6">
        <v>371.6</v>
      </c>
      <c r="AI54" s="6">
        <v>452.9</v>
      </c>
      <c r="AJ54" s="6">
        <v>157.95674457610127</v>
      </c>
      <c r="AK54" s="5"/>
      <c r="AL54" s="5"/>
      <c r="AM54" s="5"/>
      <c r="AN54" s="5"/>
    </row>
    <row r="55" spans="2:40" x14ac:dyDescent="0.25">
      <c r="B55" s="3" t="s">
        <v>37</v>
      </c>
      <c r="C55" s="7"/>
      <c r="D55" s="7"/>
      <c r="E55" s="7"/>
      <c r="F55" s="7"/>
      <c r="G55" s="5">
        <v>-7.6000000000000014</v>
      </c>
      <c r="H55" s="5">
        <v>-9.7000000000000011</v>
      </c>
      <c r="I55" s="5">
        <v>-20.6</v>
      </c>
      <c r="J55" s="5">
        <v>-12.600000000000001</v>
      </c>
      <c r="K55" s="5">
        <v>-4.1000000000000014</v>
      </c>
      <c r="L55" s="5">
        <v>0.5</v>
      </c>
      <c r="M55" s="5">
        <v>-1.7000000000000028</v>
      </c>
      <c r="N55" s="5">
        <v>-11.200000000000003</v>
      </c>
      <c r="O55" s="5">
        <v>4.7000000000000028</v>
      </c>
      <c r="P55" s="5">
        <v>-7.4809999999999945</v>
      </c>
      <c r="Q55" s="5">
        <v>6.4</v>
      </c>
      <c r="R55" s="5">
        <v>-20.2</v>
      </c>
      <c r="S55" s="5">
        <v>12.1</v>
      </c>
      <c r="T55" s="5">
        <v>-31.799999999999997</v>
      </c>
      <c r="U55" s="5">
        <v>-20.399999999999999</v>
      </c>
      <c r="V55" s="5">
        <v>-33.4</v>
      </c>
      <c r="W55" s="5">
        <v>89</v>
      </c>
      <c r="X55" s="5">
        <v>59.13913259200001</v>
      </c>
      <c r="Y55" s="5">
        <v>276.08446370370007</v>
      </c>
      <c r="Z55" s="5">
        <v>614.88457123760043</v>
      </c>
      <c r="AA55" s="5">
        <v>16.405459422699778</v>
      </c>
      <c r="AB55" s="5">
        <v>2.3555843174001438</v>
      </c>
      <c r="AC55" s="5">
        <v>141.4</v>
      </c>
      <c r="AD55" s="5"/>
      <c r="AE55" s="5">
        <v>9.2999999999999972</v>
      </c>
      <c r="AF55" s="5">
        <v>-50.5</v>
      </c>
      <c r="AG55" s="5">
        <v>-16.5</v>
      </c>
      <c r="AH55" s="5">
        <v>-16.600000000000001</v>
      </c>
      <c r="AI55" s="5">
        <v>-73.5</v>
      </c>
      <c r="AJ55" s="5">
        <v>1039.1081675333005</v>
      </c>
      <c r="AK55" s="5"/>
      <c r="AL55" s="5"/>
      <c r="AM55" s="5"/>
      <c r="AN55" s="5"/>
    </row>
    <row r="56" spans="2:40" x14ac:dyDescent="0.25">
      <c r="B56" s="4" t="s">
        <v>38</v>
      </c>
      <c r="C56" s="9"/>
      <c r="D56" s="9"/>
      <c r="E56" s="9"/>
      <c r="F56" s="9"/>
      <c r="G56" s="6">
        <v>33.5</v>
      </c>
      <c r="H56" s="6">
        <v>8.6</v>
      </c>
      <c r="I56" s="6">
        <v>13.9</v>
      </c>
      <c r="J56" s="6">
        <v>18.5</v>
      </c>
      <c r="K56" s="6">
        <v>16.2</v>
      </c>
      <c r="L56" s="6">
        <v>40.299999999999997</v>
      </c>
      <c r="M56" s="6">
        <v>48.3</v>
      </c>
      <c r="N56" s="6">
        <v>96.5</v>
      </c>
      <c r="O56" s="6">
        <v>73.7</v>
      </c>
      <c r="P56" s="6">
        <v>65.682000000000016</v>
      </c>
      <c r="Q56" s="6">
        <v>93</v>
      </c>
      <c r="R56" s="6">
        <v>122.7</v>
      </c>
      <c r="S56" s="6">
        <v>130.80000000000001</v>
      </c>
      <c r="T56" s="6">
        <v>56.3</v>
      </c>
      <c r="U56" s="6">
        <v>134.69999999999999</v>
      </c>
      <c r="V56" s="6">
        <v>57.6</v>
      </c>
      <c r="W56" s="6">
        <v>185.9</v>
      </c>
      <c r="X56" s="6">
        <v>106.97909394759961</v>
      </c>
      <c r="Y56" s="6">
        <v>301.20364873620014</v>
      </c>
      <c r="Z56" s="6">
        <v>602.88216942560302</v>
      </c>
      <c r="AA56" s="6">
        <v>111.04708836969972</v>
      </c>
      <c r="AB56" s="6">
        <v>-46.587733447900682</v>
      </c>
      <c r="AC56" s="6">
        <v>-4673.7</v>
      </c>
      <c r="AD56" s="5"/>
      <c r="AE56" s="6">
        <v>83.8</v>
      </c>
      <c r="AF56" s="6">
        <v>74.400000000000006</v>
      </c>
      <c r="AG56" s="6">
        <v>201.3</v>
      </c>
      <c r="AH56" s="6">
        <v>355</v>
      </c>
      <c r="AI56" s="6">
        <v>379.4</v>
      </c>
      <c r="AJ56" s="6">
        <v>1196.9649121094028</v>
      </c>
      <c r="AK56" s="5"/>
      <c r="AL56" s="5"/>
      <c r="AM56" s="5"/>
      <c r="AN56" s="5"/>
    </row>
    <row r="57" spans="2:40" x14ac:dyDescent="0.25">
      <c r="B57" s="3" t="s">
        <v>39</v>
      </c>
      <c r="C57" s="7"/>
      <c r="D57" s="7"/>
      <c r="E57" s="7"/>
      <c r="F57" s="7"/>
      <c r="G57" s="5">
        <v>-0.10000000000000142</v>
      </c>
      <c r="H57" s="5">
        <v>-9.7999999999999989</v>
      </c>
      <c r="I57" s="5">
        <v>-2</v>
      </c>
      <c r="J57" s="5">
        <v>71.8</v>
      </c>
      <c r="K57" s="5">
        <v>-7</v>
      </c>
      <c r="L57" s="5">
        <v>-11.299999999999997</v>
      </c>
      <c r="M57" s="5">
        <v>-10.5</v>
      </c>
      <c r="N57" s="5">
        <v>7</v>
      </c>
      <c r="O57" s="5">
        <v>-15.900000000000006</v>
      </c>
      <c r="P57" s="5">
        <v>-12.382999999999996</v>
      </c>
      <c r="Q57" s="5">
        <v>-24.3</v>
      </c>
      <c r="R57" s="5">
        <v>-28</v>
      </c>
      <c r="S57" s="5">
        <v>-34.299999999999997</v>
      </c>
      <c r="T57" s="5">
        <v>-19.199999999999996</v>
      </c>
      <c r="U57" s="5">
        <v>-38.299999999999997</v>
      </c>
      <c r="V57" s="5">
        <v>155</v>
      </c>
      <c r="W57" s="5">
        <v>-45.1</v>
      </c>
      <c r="X57" s="5">
        <v>-59.78161711189999</v>
      </c>
      <c r="Y57" s="5">
        <v>-34.742773938500001</v>
      </c>
      <c r="Z57" s="5">
        <v>-149.89606453599998</v>
      </c>
      <c r="AA57" s="5">
        <v>-22.623384107299991</v>
      </c>
      <c r="AB57" s="5">
        <v>6.6335095755000282</v>
      </c>
      <c r="AC57" s="5">
        <v>-91.5</v>
      </c>
      <c r="AD57" s="5"/>
      <c r="AE57" s="5">
        <v>-1.3999999999999915</v>
      </c>
      <c r="AF57" s="5">
        <v>60</v>
      </c>
      <c r="AG57" s="5">
        <v>-21.800000000000011</v>
      </c>
      <c r="AH57" s="5">
        <v>-80.5</v>
      </c>
      <c r="AI57" s="5">
        <v>63</v>
      </c>
      <c r="AJ57" s="5">
        <v>-289.52045558640003</v>
      </c>
      <c r="AK57" s="5"/>
      <c r="AL57" s="5"/>
      <c r="AM57" s="5"/>
      <c r="AN57" s="5"/>
    </row>
    <row r="58" spans="2:40" x14ac:dyDescent="0.25">
      <c r="B58" s="4" t="s">
        <v>40</v>
      </c>
      <c r="C58" s="9"/>
      <c r="D58" s="9"/>
      <c r="E58" s="9"/>
      <c r="F58" s="9"/>
      <c r="G58" s="6">
        <v>33.4</v>
      </c>
      <c r="H58" s="6">
        <v>-1.2</v>
      </c>
      <c r="I58" s="6">
        <v>11.9</v>
      </c>
      <c r="J58" s="6">
        <v>90.3</v>
      </c>
      <c r="K58" s="6">
        <v>9.1999999999999993</v>
      </c>
      <c r="L58" s="6">
        <v>29</v>
      </c>
      <c r="M58" s="6">
        <v>37.799999999999997</v>
      </c>
      <c r="N58" s="6">
        <v>103.5</v>
      </c>
      <c r="O58" s="6">
        <v>57.8</v>
      </c>
      <c r="P58" s="6">
        <v>53.299000000000021</v>
      </c>
      <c r="Q58" s="6">
        <v>68.7</v>
      </c>
      <c r="R58" s="6">
        <v>94.7</v>
      </c>
      <c r="S58" s="6">
        <v>96.4</v>
      </c>
      <c r="T58" s="6">
        <v>37.1</v>
      </c>
      <c r="U58" s="6">
        <v>96.4</v>
      </c>
      <c r="V58" s="6">
        <v>212.6</v>
      </c>
      <c r="W58" s="6">
        <v>140.80000000000001</v>
      </c>
      <c r="X58" s="6">
        <v>47.048694338199653</v>
      </c>
      <c r="Y58" s="6">
        <v>266.40329374040022</v>
      </c>
      <c r="Z58" s="6">
        <v>452.88086176690001</v>
      </c>
      <c r="AA58" s="6">
        <v>88.175495286900102</v>
      </c>
      <c r="AB58" s="6">
        <v>-39.954223872401307</v>
      </c>
      <c r="AC58" s="6">
        <v>-4765.2</v>
      </c>
      <c r="AD58" s="5"/>
      <c r="AE58" s="6">
        <v>82.4</v>
      </c>
      <c r="AF58" s="6">
        <v>134.4</v>
      </c>
      <c r="AG58" s="6">
        <v>179.5</v>
      </c>
      <c r="AH58" s="6">
        <v>274.5</v>
      </c>
      <c r="AI58" s="6">
        <v>442.4</v>
      </c>
      <c r="AJ58" s="6">
        <v>907.03284984549998</v>
      </c>
      <c r="AK58" s="5"/>
      <c r="AL58" s="5"/>
      <c r="AM58" s="5"/>
      <c r="AN58" s="5"/>
    </row>
    <row r="59" spans="2:40" x14ac:dyDescent="0.25">
      <c r="B59" s="3" t="s">
        <v>41</v>
      </c>
      <c r="C59" s="7"/>
      <c r="D59" s="7"/>
      <c r="E59" s="7"/>
      <c r="F59" s="7"/>
      <c r="G59" s="5">
        <v>0.19999999999999574</v>
      </c>
      <c r="H59" s="5">
        <v>0.19999999999999996</v>
      </c>
      <c r="I59" s="5">
        <v>9.9999999999999645E-2</v>
      </c>
      <c r="J59" s="5">
        <v>0</v>
      </c>
      <c r="K59" s="5">
        <v>9.9999999999999645E-2</v>
      </c>
      <c r="L59" s="5">
        <v>0</v>
      </c>
      <c r="M59" s="5">
        <v>-0.10000000000000142</v>
      </c>
      <c r="N59" s="5">
        <v>0</v>
      </c>
      <c r="O59" s="5">
        <v>-0.10000000000000142</v>
      </c>
      <c r="P59" s="5">
        <v>6.2000000000018929E-2</v>
      </c>
      <c r="Q59" s="5">
        <v>-0.1</v>
      </c>
      <c r="R59" s="5">
        <v>0</v>
      </c>
      <c r="S59" s="5">
        <v>-0.1</v>
      </c>
      <c r="T59" s="5">
        <v>0.1</v>
      </c>
      <c r="U59" s="5">
        <v>0.1</v>
      </c>
      <c r="V59" s="5">
        <v>0</v>
      </c>
      <c r="W59" s="5">
        <v>0</v>
      </c>
      <c r="X59" s="5">
        <v>0.1487824975</v>
      </c>
      <c r="Y59" s="5">
        <v>5.7581057300000016E-2</v>
      </c>
      <c r="Z59" s="5">
        <v>0.20524312269999997</v>
      </c>
      <c r="AA59" s="5">
        <v>0.24820897550000001</v>
      </c>
      <c r="AB59" s="5">
        <v>3.9321890500000012E-2</v>
      </c>
      <c r="AC59" s="5">
        <v>0.2</v>
      </c>
      <c r="AD59" s="5"/>
      <c r="AE59" s="5">
        <v>0</v>
      </c>
      <c r="AF59" s="5">
        <v>0.5</v>
      </c>
      <c r="AG59" s="5">
        <v>0</v>
      </c>
      <c r="AH59" s="5">
        <v>-0.1</v>
      </c>
      <c r="AI59" s="5">
        <v>-0.1</v>
      </c>
      <c r="AJ59" s="5">
        <v>0.41160667749999996</v>
      </c>
      <c r="AK59" s="5"/>
      <c r="AL59" s="5"/>
      <c r="AM59" s="5"/>
      <c r="AN59" s="5"/>
    </row>
    <row r="60" spans="2:40" x14ac:dyDescent="0.25">
      <c r="B60" s="3" t="s">
        <v>42</v>
      </c>
      <c r="C60" s="7"/>
      <c r="D60" s="7"/>
      <c r="E60" s="7"/>
      <c r="F60" s="7"/>
      <c r="G60" s="5">
        <v>33.200000000000003</v>
      </c>
      <c r="H60" s="5">
        <v>-1.4</v>
      </c>
      <c r="I60" s="5">
        <v>11.8</v>
      </c>
      <c r="J60" s="5">
        <v>90.3</v>
      </c>
      <c r="K60" s="5">
        <v>9.1</v>
      </c>
      <c r="L60" s="5">
        <v>29</v>
      </c>
      <c r="M60" s="5">
        <v>37.9</v>
      </c>
      <c r="N60" s="5">
        <v>103.5</v>
      </c>
      <c r="O60" s="5">
        <v>57.9</v>
      </c>
      <c r="P60" s="5">
        <v>53.237000000000002</v>
      </c>
      <c r="Q60" s="5">
        <v>68.8</v>
      </c>
      <c r="R60" s="5">
        <v>94.7</v>
      </c>
      <c r="S60" s="5">
        <v>96.5</v>
      </c>
      <c r="T60" s="5">
        <v>37</v>
      </c>
      <c r="U60" s="5">
        <v>96.3</v>
      </c>
      <c r="V60" s="5">
        <v>212.6</v>
      </c>
      <c r="W60" s="5">
        <v>140.80000000000001</v>
      </c>
      <c r="X60" s="5">
        <v>47.048694338199653</v>
      </c>
      <c r="Y60" s="5">
        <v>266.40329374040022</v>
      </c>
      <c r="Z60" s="5">
        <v>452.88086176690001</v>
      </c>
      <c r="AA60" s="5">
        <v>88.175495286900102</v>
      </c>
      <c r="AB60" s="5">
        <v>-39.993545762901412</v>
      </c>
      <c r="AC60" s="5">
        <v>-4765.3</v>
      </c>
      <c r="AD60" s="5"/>
      <c r="AE60" s="5">
        <v>82.4</v>
      </c>
      <c r="AF60" s="5">
        <v>133.9</v>
      </c>
      <c r="AG60" s="5">
        <v>179.5</v>
      </c>
      <c r="AH60" s="5">
        <v>274.60000000000002</v>
      </c>
      <c r="AI60" s="5">
        <v>442.3</v>
      </c>
      <c r="AJ60" s="5">
        <v>907.03284984549998</v>
      </c>
      <c r="AK60" s="5"/>
      <c r="AL60" s="5"/>
      <c r="AM60" s="5"/>
      <c r="AN60" s="5"/>
    </row>
    <row r="61" spans="2:40" x14ac:dyDescent="0.25">
      <c r="C61" s="7"/>
      <c r="D61" s="7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 s="4" t="s">
        <v>43</v>
      </c>
      <c r="C62" s="9"/>
      <c r="D62" s="9"/>
      <c r="E62" s="9"/>
      <c r="F62" s="9"/>
      <c r="G62" s="6">
        <v>511.9</v>
      </c>
      <c r="H62" s="6">
        <v>245.7</v>
      </c>
      <c r="I62" s="6">
        <v>320.10000000000002</v>
      </c>
      <c r="J62" s="6">
        <v>348.8</v>
      </c>
      <c r="K62" s="6">
        <v>546.9</v>
      </c>
      <c r="L62" s="6">
        <v>437.5</v>
      </c>
      <c r="M62" s="6">
        <v>514.20000000000005</v>
      </c>
      <c r="N62" s="6">
        <v>405.5</v>
      </c>
      <c r="O62" s="6">
        <v>484.1</v>
      </c>
      <c r="P62" s="6">
        <v>441.35699999999997</v>
      </c>
      <c r="Q62" s="6">
        <v>445</v>
      </c>
      <c r="R62" s="6">
        <v>958.7</v>
      </c>
      <c r="S62" s="6">
        <v>-639.29999999999995</v>
      </c>
      <c r="T62" s="6">
        <v>-1493.9</v>
      </c>
      <c r="U62" s="6">
        <v>-971.8</v>
      </c>
      <c r="V62" s="6">
        <v>-1985.2</v>
      </c>
      <c r="W62" s="6">
        <v>-2052.8000000000002</v>
      </c>
      <c r="X62" s="6">
        <v>-11191.145309360203</v>
      </c>
      <c r="Y62" s="6">
        <v>-10878.516254646103</v>
      </c>
      <c r="Z62" s="6">
        <v>10658</v>
      </c>
      <c r="AA62" s="6">
        <v>10855.883588773899</v>
      </c>
      <c r="AB62" s="6">
        <v>10529.994593652702</v>
      </c>
      <c r="AC62" s="6">
        <v>10257.700000000001</v>
      </c>
      <c r="AD62" s="5"/>
      <c r="AE62" s="6">
        <v>368.6</v>
      </c>
      <c r="AF62" s="6">
        <v>348.8</v>
      </c>
      <c r="AG62" s="6">
        <v>405.5</v>
      </c>
      <c r="AH62" s="6">
        <v>958.7</v>
      </c>
      <c r="AI62" s="6">
        <v>-1985.2</v>
      </c>
      <c r="AJ62" s="6">
        <f>Z62</f>
        <v>10658</v>
      </c>
      <c r="AK62" s="5"/>
      <c r="AL62" s="5"/>
      <c r="AM62" s="5"/>
      <c r="AN62" s="5"/>
    </row>
    <row r="63" spans="2:40" x14ac:dyDescent="0.25">
      <c r="B63" s="3" t="s">
        <v>93</v>
      </c>
      <c r="C63" s="9"/>
      <c r="D63" s="9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5">
        <v>22.4</v>
      </c>
      <c r="T63" s="5">
        <v>21.8</v>
      </c>
      <c r="U63" s="5">
        <v>21.6</v>
      </c>
      <c r="V63" s="5">
        <v>46.8</v>
      </c>
      <c r="W63" s="5">
        <v>47.2</v>
      </c>
      <c r="X63" s="5">
        <v>51.4</v>
      </c>
      <c r="Y63" s="5">
        <v>45.9</v>
      </c>
      <c r="Z63" s="5">
        <v>901.9</v>
      </c>
      <c r="AA63" s="5">
        <v>898.9</v>
      </c>
      <c r="AB63" s="5">
        <v>917</v>
      </c>
      <c r="AC63" s="5">
        <v>957</v>
      </c>
      <c r="AD63" s="5"/>
      <c r="AE63" s="6"/>
      <c r="AF63" s="6"/>
      <c r="AG63" s="6"/>
      <c r="AH63" s="6"/>
      <c r="AI63" s="5">
        <v>46.8</v>
      </c>
      <c r="AJ63" s="5">
        <v>901.9</v>
      </c>
      <c r="AK63" s="5"/>
      <c r="AL63" s="5"/>
      <c r="AM63" s="5"/>
      <c r="AN63" s="5"/>
    </row>
    <row r="64" spans="2:40" x14ac:dyDescent="0.2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 s="4" t="s">
        <v>36</v>
      </c>
      <c r="C65" s="5"/>
      <c r="D65" s="5"/>
      <c r="E65" s="5"/>
      <c r="F65" s="5"/>
      <c r="G65" s="6"/>
      <c r="H65" s="6"/>
      <c r="I65" s="6"/>
      <c r="J65" s="6"/>
      <c r="K65" s="6"/>
      <c r="L65" s="6"/>
      <c r="M65" s="6"/>
      <c r="N65" s="6"/>
      <c r="O65" s="6">
        <v>69</v>
      </c>
      <c r="P65" s="6">
        <v>73.163000000000011</v>
      </c>
      <c r="Q65" s="6">
        <v>86.6</v>
      </c>
      <c r="R65" s="6">
        <v>142.9</v>
      </c>
      <c r="S65" s="6">
        <v>118.6</v>
      </c>
      <c r="T65" s="6">
        <v>88.1</v>
      </c>
      <c r="U65" s="6">
        <v>155.19999999999999</v>
      </c>
      <c r="V65" s="6">
        <v>91</v>
      </c>
      <c r="W65" s="6">
        <v>97</v>
      </c>
      <c r="X65" s="6">
        <v>47.839961355599428</v>
      </c>
      <c r="Y65" s="6">
        <v>25.119185032500273</v>
      </c>
      <c r="Z65" s="6">
        <v>-12.002401811998425</v>
      </c>
      <c r="AA65" s="6">
        <v>94.641628947001237</v>
      </c>
      <c r="AB65" s="37">
        <v>-48.943317765301281</v>
      </c>
      <c r="AC65" s="37">
        <v>-4815.1000000000004</v>
      </c>
      <c r="AD65" s="5"/>
      <c r="AE65" s="5"/>
      <c r="AF65" s="6"/>
      <c r="AG65" s="6"/>
      <c r="AH65" s="6">
        <v>371.6</v>
      </c>
      <c r="AI65" s="6">
        <v>452.9</v>
      </c>
      <c r="AJ65" s="6">
        <v>157.95674457610127</v>
      </c>
      <c r="AK65" s="5"/>
      <c r="AL65" s="5"/>
      <c r="AM65" s="5"/>
      <c r="AN65" s="5"/>
    </row>
    <row r="66" spans="2:40" x14ac:dyDescent="0.25">
      <c r="B66" s="3" t="s">
        <v>94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>
        <v>4.1213544455000006</v>
      </c>
      <c r="P66" s="5">
        <v>-2.8881564859000046</v>
      </c>
      <c r="Q66" s="5">
        <v>-9.3899797330999917</v>
      </c>
      <c r="R66" s="5">
        <v>-18.483687027799999</v>
      </c>
      <c r="S66" s="5">
        <v>-1.7821991939999986</v>
      </c>
      <c r="T66" s="5">
        <v>-53.978026853800003</v>
      </c>
      <c r="U66" s="5">
        <v>-19.359133946999997</v>
      </c>
      <c r="V66" s="5">
        <v>-198.96769550819999</v>
      </c>
      <c r="W66" s="5">
        <v>-76.206650535800009</v>
      </c>
      <c r="X66" s="5">
        <v>-132.02077736359999</v>
      </c>
      <c r="Y66" s="5">
        <v>-141.7877944759</v>
      </c>
      <c r="Z66" s="5">
        <v>-141.2934228165</v>
      </c>
      <c r="AA66" s="5">
        <v>-112.5</v>
      </c>
      <c r="AB66" s="36">
        <v>24.502314236700023</v>
      </c>
      <c r="AC66" s="36">
        <v>-92.8</v>
      </c>
      <c r="AD66" s="5"/>
      <c r="AE66" s="5"/>
      <c r="AF66" s="5"/>
      <c r="AG66" s="5"/>
      <c r="AH66" s="5">
        <v>-26.899999999999977</v>
      </c>
      <c r="AI66" s="5">
        <v>-275.00000000000011</v>
      </c>
      <c r="AJ66" s="5">
        <v>-491.3086451918</v>
      </c>
      <c r="AK66" s="5"/>
      <c r="AL66" s="5"/>
      <c r="AM66" s="5"/>
      <c r="AN66" s="5"/>
    </row>
    <row r="67" spans="2:40" x14ac:dyDescent="0.25">
      <c r="B67" s="3" t="s">
        <v>35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-7.9104250000000022E-4</v>
      </c>
      <c r="Y67" s="5">
        <v>-2.3618600400000002E-2</v>
      </c>
      <c r="Z67" s="5">
        <v>-8.2263715329</v>
      </c>
      <c r="AA67" s="5">
        <v>0</v>
      </c>
      <c r="AB67" s="36">
        <v>0</v>
      </c>
      <c r="AC67" s="36">
        <v>-5000.1000000000004</v>
      </c>
      <c r="AD67" s="5"/>
      <c r="AE67" s="5"/>
      <c r="AF67" s="5"/>
      <c r="AG67" s="5"/>
      <c r="AH67" s="5">
        <v>0</v>
      </c>
      <c r="AI67" s="5">
        <v>0</v>
      </c>
      <c r="AJ67" s="5">
        <v>-8.2507811758000003</v>
      </c>
      <c r="AK67" s="5"/>
      <c r="AL67" s="5"/>
      <c r="AM67" s="5"/>
      <c r="AN67" s="5"/>
    </row>
    <row r="68" spans="2:40" x14ac:dyDescent="0.25">
      <c r="B68" s="3" t="s">
        <v>44</v>
      </c>
      <c r="G68" s="5"/>
      <c r="H68" s="5"/>
      <c r="I68" s="5"/>
      <c r="J68" s="5"/>
      <c r="K68" s="5"/>
      <c r="L68" s="5"/>
      <c r="M68" s="5"/>
      <c r="N68" s="5"/>
      <c r="O68" s="5">
        <v>-33.299999999999997</v>
      </c>
      <c r="P68" s="5">
        <v>-30.928000000000001</v>
      </c>
      <c r="Q68" s="5">
        <v>-32.1</v>
      </c>
      <c r="R68" s="5">
        <v>-37.700000000000003</v>
      </c>
      <c r="S68" s="5">
        <v>-41.1</v>
      </c>
      <c r="T68" s="5">
        <v>-42.8</v>
      </c>
      <c r="U68" s="5">
        <v>-44.4</v>
      </c>
      <c r="V68" s="5">
        <v>-66.099999999999994</v>
      </c>
      <c r="W68" s="5">
        <v>-70.3</v>
      </c>
      <c r="X68" s="5">
        <v>-74.167568817299994</v>
      </c>
      <c r="Y68" s="5">
        <v>-102.9145572908</v>
      </c>
      <c r="Z68" s="5">
        <v>-264.07685239630001</v>
      </c>
      <c r="AA68" s="5">
        <v>-439.9</v>
      </c>
      <c r="AB68" s="38">
        <v>-463.29302767399997</v>
      </c>
      <c r="AC68" s="38">
        <v>-496.7</v>
      </c>
      <c r="AD68" s="5"/>
      <c r="AE68" s="5"/>
      <c r="AF68" s="5"/>
      <c r="AG68" s="5"/>
      <c r="AH68" s="5">
        <v>-134</v>
      </c>
      <c r="AI68" s="5">
        <v>-194.3</v>
      </c>
      <c r="AJ68" s="5">
        <v>-511.45897850440002</v>
      </c>
      <c r="AK68" s="5"/>
      <c r="AL68" s="5"/>
      <c r="AM68" s="5"/>
      <c r="AN68" s="5"/>
    </row>
    <row r="69" spans="2:40" x14ac:dyDescent="0.25">
      <c r="B69" s="4" t="s">
        <v>45</v>
      </c>
      <c r="G69" s="6"/>
      <c r="H69" s="6"/>
      <c r="I69" s="6"/>
      <c r="J69" s="6"/>
      <c r="K69" s="6"/>
      <c r="L69" s="6"/>
      <c r="M69" s="6"/>
      <c r="N69" s="6"/>
      <c r="O69" s="6">
        <v>98.178645554499994</v>
      </c>
      <c r="P69" s="6">
        <v>106.97915648590001</v>
      </c>
      <c r="Q69" s="6">
        <v>128.08997973309999</v>
      </c>
      <c r="R69" s="6">
        <v>199.08368702780001</v>
      </c>
      <c r="S69" s="6">
        <v>161.482199194</v>
      </c>
      <c r="T69" s="6">
        <v>184.87802685380001</v>
      </c>
      <c r="U69" s="6">
        <v>218.959133947</v>
      </c>
      <c r="V69" s="6">
        <v>356.06769550820002</v>
      </c>
      <c r="W69" s="6">
        <v>243.50665053580002</v>
      </c>
      <c r="X69" s="6">
        <v>254.02909857899942</v>
      </c>
      <c r="Y69" s="6">
        <v>269.8451553996</v>
      </c>
      <c r="Z69" s="6">
        <v>401.59424493370199</v>
      </c>
      <c r="AA69" s="6">
        <v>646.79999999999995</v>
      </c>
      <c r="AB69" s="37">
        <v>390.33054330529865</v>
      </c>
      <c r="AC69" s="37">
        <v>774.5</v>
      </c>
      <c r="AD69" s="5"/>
      <c r="AE69" s="5"/>
      <c r="AF69" s="6"/>
      <c r="AG69" s="6"/>
      <c r="AH69" s="6">
        <v>532.5</v>
      </c>
      <c r="AI69" s="6">
        <v>922.2</v>
      </c>
      <c r="AJ69" s="6">
        <v>1168.9751494481013</v>
      </c>
      <c r="AK69" s="5"/>
      <c r="AL69" s="5"/>
      <c r="AM69" s="5"/>
      <c r="AN69" s="5"/>
    </row>
    <row r="70" spans="2:40" x14ac:dyDescent="0.25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7"/>
      <c r="AJ70" s="7"/>
      <c r="AK70" s="5"/>
      <c r="AL70" s="5"/>
      <c r="AM70" s="5"/>
      <c r="AN70" s="5"/>
    </row>
    <row r="71" spans="2:40" x14ac:dyDescent="0.25">
      <c r="B71" s="3" t="s">
        <v>46</v>
      </c>
      <c r="G71" s="5">
        <v>317.05</v>
      </c>
      <c r="H71" s="5">
        <v>344.9</v>
      </c>
      <c r="I71" s="5">
        <v>359.35</v>
      </c>
      <c r="J71" s="5">
        <v>351.15</v>
      </c>
      <c r="K71" s="5">
        <v>357.25</v>
      </c>
      <c r="L71" s="5">
        <v>379.9</v>
      </c>
      <c r="M71" s="5">
        <v>392.6</v>
      </c>
      <c r="N71" s="5">
        <v>390.8</v>
      </c>
      <c r="O71" s="5">
        <v>405.3</v>
      </c>
      <c r="P71" s="5">
        <v>431.25</v>
      </c>
      <c r="Q71" s="5">
        <v>454</v>
      </c>
      <c r="R71" s="5">
        <v>517</v>
      </c>
      <c r="S71" s="5">
        <v>595</v>
      </c>
      <c r="T71" s="5">
        <v>638</v>
      </c>
      <c r="U71" s="5">
        <v>825</v>
      </c>
      <c r="V71" s="5">
        <v>1233</v>
      </c>
      <c r="W71" s="5">
        <v>1610</v>
      </c>
      <c r="X71" s="5">
        <v>1822</v>
      </c>
      <c r="Y71" s="5">
        <v>1892</v>
      </c>
      <c r="Z71" s="5">
        <v>2425</v>
      </c>
      <c r="AA71" s="5">
        <v>3437</v>
      </c>
      <c r="AB71" s="5">
        <v>3657</v>
      </c>
      <c r="AC71" s="5">
        <v>3635</v>
      </c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 s="3" t="s">
        <v>47</v>
      </c>
      <c r="G72" s="5">
        <v>48.9</v>
      </c>
      <c r="H72" s="5">
        <v>46.699999999999996</v>
      </c>
      <c r="I72" s="5">
        <v>52.75</v>
      </c>
      <c r="J72" s="5">
        <v>60.6</v>
      </c>
      <c r="K72" s="5">
        <v>62.45</v>
      </c>
      <c r="L72" s="5">
        <v>61.4</v>
      </c>
      <c r="M72" s="5">
        <v>68.849999999999994</v>
      </c>
      <c r="N72" s="5">
        <v>76.814999999999998</v>
      </c>
      <c r="O72" s="5">
        <v>90.814999999999998</v>
      </c>
      <c r="P72" s="5">
        <v>110.4</v>
      </c>
      <c r="Q72" s="5">
        <v>119</v>
      </c>
      <c r="R72" s="5">
        <v>137</v>
      </c>
      <c r="S72" s="5">
        <v>149</v>
      </c>
      <c r="T72" s="5">
        <v>156</v>
      </c>
      <c r="U72" s="5">
        <v>167</v>
      </c>
      <c r="V72" s="5">
        <v>257</v>
      </c>
      <c r="W72" s="5">
        <v>277</v>
      </c>
      <c r="X72" s="5">
        <v>470</v>
      </c>
      <c r="Y72" s="5">
        <v>457</v>
      </c>
      <c r="Z72" s="5">
        <v>564</v>
      </c>
      <c r="AA72" s="5">
        <v>773</v>
      </c>
      <c r="AB72" s="5">
        <v>689</v>
      </c>
      <c r="AC72" s="5">
        <v>716</v>
      </c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 s="4" t="s">
        <v>31</v>
      </c>
      <c r="G73" s="6">
        <v>365.95</v>
      </c>
      <c r="H73" s="6">
        <v>391.59999999999997</v>
      </c>
      <c r="I73" s="6">
        <v>412.1</v>
      </c>
      <c r="J73" s="6">
        <v>411.75</v>
      </c>
      <c r="K73" s="6">
        <v>419.7</v>
      </c>
      <c r="L73" s="6">
        <v>441.29999999999995</v>
      </c>
      <c r="M73" s="6">
        <v>461.45000000000005</v>
      </c>
      <c r="N73" s="6">
        <v>467.61500000000001</v>
      </c>
      <c r="O73" s="6">
        <v>496.11500000000001</v>
      </c>
      <c r="P73" s="6">
        <v>541.65</v>
      </c>
      <c r="Q73" s="6">
        <v>573</v>
      </c>
      <c r="R73" s="6">
        <v>654</v>
      </c>
      <c r="S73" s="6">
        <v>744</v>
      </c>
      <c r="T73" s="6">
        <v>794</v>
      </c>
      <c r="U73" s="6">
        <v>992</v>
      </c>
      <c r="V73" s="6">
        <v>1490</v>
      </c>
      <c r="W73" s="6">
        <v>1887</v>
      </c>
      <c r="X73" s="6">
        <v>2292</v>
      </c>
      <c r="Y73" s="6">
        <v>2349</v>
      </c>
      <c r="Z73" s="6">
        <v>2989</v>
      </c>
      <c r="AA73" s="6">
        <v>4210</v>
      </c>
      <c r="AB73" s="6">
        <v>4346</v>
      </c>
      <c r="AC73" s="6">
        <v>4351</v>
      </c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AD74" s="5"/>
      <c r="AK74" s="5"/>
      <c r="AL74" s="5"/>
      <c r="AM74" s="5"/>
      <c r="AN74" s="5"/>
    </row>
    <row r="75" spans="2:40" x14ac:dyDescent="0.25">
      <c r="AD75" s="5"/>
      <c r="AK75" s="5"/>
      <c r="AL75" s="5"/>
      <c r="AM75" s="5"/>
      <c r="AN75" s="5"/>
    </row>
    <row r="76" spans="2:40" x14ac:dyDescent="0.25">
      <c r="B76" s="1" t="s">
        <v>48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 t="s">
        <v>13</v>
      </c>
      <c r="P76" s="2" t="s">
        <v>14</v>
      </c>
      <c r="Q76" s="2" t="s">
        <v>15</v>
      </c>
      <c r="R76" s="2" t="s">
        <v>16</v>
      </c>
      <c r="S76" s="2" t="s">
        <v>17</v>
      </c>
      <c r="T76" s="2" t="s">
        <v>18</v>
      </c>
      <c r="U76" s="2" t="s">
        <v>19</v>
      </c>
      <c r="V76" s="2" t="s">
        <v>20</v>
      </c>
      <c r="W76" s="2" t="s">
        <v>21</v>
      </c>
      <c r="X76" s="2" t="s">
        <v>22</v>
      </c>
      <c r="Y76" s="2" t="s">
        <v>23</v>
      </c>
      <c r="Z76" s="2" t="s">
        <v>24</v>
      </c>
      <c r="AA76" s="2" t="s">
        <v>25</v>
      </c>
      <c r="AB76" s="2" t="s">
        <v>91</v>
      </c>
      <c r="AC76" s="2" t="s">
        <v>99</v>
      </c>
      <c r="AD76" s="2"/>
      <c r="AE76" s="2"/>
      <c r="AF76" s="2"/>
      <c r="AG76" s="2"/>
      <c r="AH76" s="2">
        <v>2019</v>
      </c>
      <c r="AI76" s="2">
        <v>2020</v>
      </c>
      <c r="AJ76" s="2">
        <v>2021</v>
      </c>
      <c r="AK76" s="5"/>
      <c r="AL76" s="5"/>
      <c r="AM76" s="5"/>
      <c r="AN76" s="5"/>
    </row>
    <row r="77" spans="2:40" x14ac:dyDescent="0.25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AD77" s="5"/>
      <c r="AE77" s="11"/>
      <c r="AF77" s="11"/>
      <c r="AG77" s="11"/>
      <c r="AH77" s="11"/>
      <c r="AI77" s="11"/>
      <c r="AJ77" s="11"/>
      <c r="AK77" s="5"/>
      <c r="AL77" s="5"/>
      <c r="AM77" s="5"/>
      <c r="AN77" s="5"/>
    </row>
    <row r="78" spans="2:40" x14ac:dyDescent="0.25">
      <c r="B78" s="4" t="s">
        <v>49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31"/>
      <c r="T78" s="31"/>
      <c r="U78" s="31"/>
      <c r="V78" s="31"/>
      <c r="W78" s="31"/>
      <c r="X78" s="5"/>
      <c r="Y78" s="5"/>
      <c r="Z78" s="5"/>
      <c r="AA78" s="5"/>
      <c r="AB78" s="5"/>
      <c r="AC78" s="5"/>
      <c r="AD78" s="5"/>
      <c r="AE78" s="31"/>
      <c r="AF78" s="31"/>
      <c r="AG78" s="31"/>
      <c r="AH78" s="31"/>
      <c r="AI78" s="31"/>
      <c r="AJ78" s="31"/>
      <c r="AK78" s="5"/>
      <c r="AL78" s="5"/>
      <c r="AM78" s="5"/>
      <c r="AN78" s="5"/>
    </row>
    <row r="79" spans="2:40" x14ac:dyDescent="0.25">
      <c r="B79" s="3" t="s">
        <v>50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31">
        <v>-6.4</v>
      </c>
      <c r="T79" s="31">
        <v>-26</v>
      </c>
      <c r="U79" s="31">
        <v>-68.5</v>
      </c>
      <c r="V79" s="31">
        <v>-33.4</v>
      </c>
      <c r="W79" s="31">
        <v>-16.5</v>
      </c>
      <c r="X79" s="5">
        <v>-24</v>
      </c>
      <c r="Y79" s="5">
        <v>-24</v>
      </c>
      <c r="Z79" s="5">
        <v>-100.5</v>
      </c>
      <c r="AA79" s="5">
        <v>-41.7</v>
      </c>
      <c r="AB79" s="5">
        <v>1</v>
      </c>
      <c r="AC79" s="5">
        <v>-5</v>
      </c>
      <c r="AD79" s="5"/>
      <c r="AE79" s="31"/>
      <c r="AF79" s="31"/>
      <c r="AG79" s="31"/>
      <c r="AH79" s="31"/>
      <c r="AI79" s="31">
        <v>-134.30000000000001</v>
      </c>
      <c r="AJ79" s="31">
        <v>-165</v>
      </c>
      <c r="AK79" s="5"/>
      <c r="AL79" s="5"/>
      <c r="AM79" s="5"/>
      <c r="AN79" s="5"/>
    </row>
    <row r="80" spans="2:40" x14ac:dyDescent="0.25">
      <c r="B80" s="3" t="s">
        <v>100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-18</v>
      </c>
      <c r="AD80" s="5"/>
      <c r="AE80" s="31"/>
      <c r="AF80" s="31"/>
      <c r="AG80" s="31"/>
      <c r="AH80" s="31"/>
      <c r="AI80" s="31"/>
      <c r="AJ80" s="31"/>
      <c r="AK80" s="5"/>
      <c r="AL80" s="5"/>
      <c r="AM80" s="5"/>
      <c r="AN80" s="5"/>
    </row>
    <row r="81" spans="2:40" x14ac:dyDescent="0.25">
      <c r="B81" s="3" t="s">
        <v>51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31">
        <v>0</v>
      </c>
      <c r="T81" s="31">
        <v>4</v>
      </c>
      <c r="U81" s="31">
        <v>60.6</v>
      </c>
      <c r="V81" s="31">
        <v>-27.2</v>
      </c>
      <c r="W81" s="31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/>
      <c r="AE81" s="31"/>
      <c r="AF81" s="31"/>
      <c r="AG81" s="31"/>
      <c r="AH81" s="31"/>
      <c r="AI81" s="31">
        <v>37.399999999999991</v>
      </c>
      <c r="AJ81" s="31">
        <v>0</v>
      </c>
      <c r="AK81" s="5"/>
      <c r="AL81" s="5"/>
      <c r="AM81" s="5"/>
      <c r="AN81" s="5"/>
    </row>
    <row r="82" spans="2:40" x14ac:dyDescent="0.25">
      <c r="B82" s="3" t="s">
        <v>52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31">
        <v>-3.4</v>
      </c>
      <c r="T82" s="31">
        <v>-9</v>
      </c>
      <c r="U82" s="31">
        <v>-3</v>
      </c>
      <c r="V82" s="31">
        <v>-75.400000000000006</v>
      </c>
      <c r="W82" s="31">
        <v>-30.5</v>
      </c>
      <c r="X82" s="5">
        <v>-75</v>
      </c>
      <c r="Y82" s="5">
        <v>-59</v>
      </c>
      <c r="Z82" s="5">
        <v>-65.5</v>
      </c>
      <c r="AA82" s="5">
        <v>-58.5</v>
      </c>
      <c r="AB82" s="5">
        <v>-66</v>
      </c>
      <c r="AC82" s="5">
        <v>-61</v>
      </c>
      <c r="AD82" s="5"/>
      <c r="AE82" s="31"/>
      <c r="AF82" s="31"/>
      <c r="AG82" s="31"/>
      <c r="AH82" s="31"/>
      <c r="AI82" s="31">
        <v>-90.800000000000011</v>
      </c>
      <c r="AJ82" s="31">
        <v>-230</v>
      </c>
      <c r="AK82" s="5"/>
      <c r="AL82" s="5"/>
      <c r="AM82" s="5"/>
      <c r="AN82" s="5"/>
    </row>
    <row r="83" spans="2:40" x14ac:dyDescent="0.25">
      <c r="B83" s="3" t="s">
        <v>53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31">
        <v>-2</v>
      </c>
      <c r="T83" s="31">
        <v>-12</v>
      </c>
      <c r="U83" s="31">
        <v>-4</v>
      </c>
      <c r="V83" s="31">
        <v>-33.4</v>
      </c>
      <c r="W83" s="31">
        <v>-28.5</v>
      </c>
      <c r="X83" s="5">
        <v>-18</v>
      </c>
      <c r="Y83" s="5">
        <v>-45</v>
      </c>
      <c r="Z83" s="5">
        <v>-15</v>
      </c>
      <c r="AA83" s="5">
        <v>-17.399999999999999</v>
      </c>
      <c r="AB83" s="5">
        <v>-27</v>
      </c>
      <c r="AC83" s="5">
        <v>-42</v>
      </c>
      <c r="AD83" s="5"/>
      <c r="AE83" s="31"/>
      <c r="AF83" s="31"/>
      <c r="AG83" s="31"/>
      <c r="AH83" s="31"/>
      <c r="AI83" s="31">
        <v>-51.4</v>
      </c>
      <c r="AJ83" s="31">
        <v>-106.5</v>
      </c>
      <c r="AK83" s="5"/>
      <c r="AL83" s="5"/>
      <c r="AM83" s="5"/>
      <c r="AN83" s="5"/>
    </row>
    <row r="84" spans="2:40" x14ac:dyDescent="0.25">
      <c r="B84" s="3" t="s">
        <v>54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31">
        <v>10</v>
      </c>
      <c r="T84" s="31">
        <v>-11</v>
      </c>
      <c r="U84" s="31">
        <v>-4.5</v>
      </c>
      <c r="V84" s="31">
        <v>-19</v>
      </c>
      <c r="W84" s="31">
        <v>0</v>
      </c>
      <c r="X84" s="5">
        <v>-15</v>
      </c>
      <c r="Y84" s="5">
        <v>-14</v>
      </c>
      <c r="Z84" s="5">
        <v>29</v>
      </c>
      <c r="AA84" s="5">
        <v>5</v>
      </c>
      <c r="AB84" s="5">
        <v>117</v>
      </c>
      <c r="AC84" s="5">
        <v>37</v>
      </c>
      <c r="AD84" s="5"/>
      <c r="AE84" s="31"/>
      <c r="AF84" s="31"/>
      <c r="AG84" s="31"/>
      <c r="AH84" s="31"/>
      <c r="AI84" s="31">
        <v>-24.5</v>
      </c>
      <c r="AJ84" s="31">
        <v>0</v>
      </c>
      <c r="AK84" s="5"/>
      <c r="AL84" s="5"/>
      <c r="AM84" s="5"/>
      <c r="AN84" s="5"/>
    </row>
    <row r="85" spans="2:40" x14ac:dyDescent="0.25">
      <c r="B85" s="3" t="s">
        <v>55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31">
        <v>0</v>
      </c>
      <c r="T85" s="31">
        <v>0</v>
      </c>
      <c r="U85" s="31">
        <v>0</v>
      </c>
      <c r="V85" s="31">
        <v>-11</v>
      </c>
      <c r="W85" s="31">
        <v>-0.5</v>
      </c>
      <c r="X85" s="5">
        <v>0</v>
      </c>
      <c r="Y85" s="5">
        <v>0</v>
      </c>
      <c r="Z85" s="5">
        <v>11</v>
      </c>
      <c r="AA85" s="5">
        <v>0</v>
      </c>
      <c r="AB85" s="5">
        <v>0</v>
      </c>
      <c r="AC85" s="5">
        <v>-3</v>
      </c>
      <c r="AD85" s="5"/>
      <c r="AE85" s="31"/>
      <c r="AF85" s="31"/>
      <c r="AG85" s="31"/>
      <c r="AH85" s="31"/>
      <c r="AI85" s="31">
        <v>-11</v>
      </c>
      <c r="AJ85" s="31">
        <v>10.5</v>
      </c>
      <c r="AK85" s="5"/>
      <c r="AL85" s="5"/>
      <c r="AM85" s="5"/>
      <c r="AN85" s="5"/>
    </row>
    <row r="86" spans="2:40" x14ac:dyDescent="0.25">
      <c r="B86" s="4" t="s">
        <v>31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32">
        <v>-1.8000000000000007</v>
      </c>
      <c r="T86" s="32">
        <v>-54</v>
      </c>
      <c r="U86" s="32">
        <v>-19.399999999999999</v>
      </c>
      <c r="V86" s="32">
        <v>-199.4</v>
      </c>
      <c r="W86" s="32">
        <v>-76</v>
      </c>
      <c r="X86" s="6">
        <v>-132</v>
      </c>
      <c r="Y86" s="6">
        <v>-142</v>
      </c>
      <c r="Z86" s="6">
        <v>-141</v>
      </c>
      <c r="AA86" s="6">
        <v>-112.6</v>
      </c>
      <c r="AB86" s="6">
        <v>25</v>
      </c>
      <c r="AC86" s="6">
        <v>-93</v>
      </c>
      <c r="AD86" s="6"/>
      <c r="AE86" s="32"/>
      <c r="AF86" s="32"/>
      <c r="AG86" s="32"/>
      <c r="AH86" s="32"/>
      <c r="AI86" s="32">
        <v>-274.60000000000002</v>
      </c>
      <c r="AJ86" s="32">
        <v>-491</v>
      </c>
      <c r="AK86" s="5"/>
      <c r="AL86" s="5"/>
      <c r="AM86" s="5"/>
      <c r="AN86" s="5"/>
    </row>
    <row r="87" spans="2:40" x14ac:dyDescent="0.25"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2:40" x14ac:dyDescent="0.25"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2:40" x14ac:dyDescent="0.25">
      <c r="B89" s="1" t="s">
        <v>56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 t="s">
        <v>21</v>
      </c>
      <c r="X89" s="2" t="s">
        <v>22</v>
      </c>
      <c r="Y89" s="2" t="s">
        <v>23</v>
      </c>
      <c r="Z89" s="2" t="s">
        <v>24</v>
      </c>
      <c r="AA89" s="2" t="s">
        <v>25</v>
      </c>
      <c r="AB89" s="2" t="s">
        <v>91</v>
      </c>
      <c r="AC89" s="2" t="s">
        <v>99</v>
      </c>
      <c r="AD89" s="2"/>
      <c r="AE89" s="2"/>
      <c r="AF89" s="2"/>
      <c r="AG89" s="2"/>
      <c r="AH89" s="2"/>
      <c r="AI89" s="2">
        <v>2020</v>
      </c>
      <c r="AJ89" s="2">
        <v>2021</v>
      </c>
      <c r="AK89" s="5"/>
      <c r="AL89" s="5"/>
      <c r="AM89" s="5"/>
      <c r="AN89" s="5"/>
    </row>
    <row r="90" spans="2:40" x14ac:dyDescent="0.25">
      <c r="O90" s="5"/>
      <c r="P90" s="5"/>
      <c r="Q90" s="5"/>
      <c r="R90" s="5"/>
      <c r="S90" s="5"/>
      <c r="T90" s="5"/>
      <c r="U90" s="5"/>
      <c r="V90" s="5"/>
      <c r="W90" s="5"/>
      <c r="AH90" s="5"/>
      <c r="AI90" s="5"/>
      <c r="AJ90" s="5"/>
    </row>
    <row r="91" spans="2:40" x14ac:dyDescent="0.25">
      <c r="B91" s="4" t="s">
        <v>26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2:40" x14ac:dyDescent="0.25">
      <c r="B92" s="3" t="s">
        <v>27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>
        <v>3402.6</v>
      </c>
      <c r="X92" s="5">
        <v>3653.4</v>
      </c>
      <c r="Y92" s="5">
        <v>3897.7</v>
      </c>
      <c r="Z92" s="5">
        <v>4545.8999999999996</v>
      </c>
      <c r="AA92" s="5">
        <v>4392.2</v>
      </c>
      <c r="AB92" s="39">
        <f>4205.3875201107+112.7</f>
        <v>4318.0875201107001</v>
      </c>
      <c r="AC92" s="39">
        <v>4698.3</v>
      </c>
      <c r="AD92" s="5"/>
      <c r="AE92" s="5"/>
      <c r="AF92" s="5"/>
      <c r="AG92" s="5"/>
      <c r="AH92" s="5"/>
      <c r="AI92" s="12" t="s">
        <v>57</v>
      </c>
      <c r="AJ92" s="5">
        <v>15499.6</v>
      </c>
      <c r="AK92" s="5"/>
      <c r="AL92" s="5"/>
      <c r="AM92" s="5"/>
      <c r="AN92" s="5"/>
    </row>
    <row r="93" spans="2:40" x14ac:dyDescent="0.25">
      <c r="B93" s="3" t="s">
        <v>28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>
        <v>1257.5</v>
      </c>
      <c r="X93" s="5">
        <v>1264.9000000000001</v>
      </c>
      <c r="Y93" s="5">
        <v>1316.7</v>
      </c>
      <c r="Z93" s="5">
        <v>1307.7</v>
      </c>
      <c r="AA93" s="5">
        <v>1400.2</v>
      </c>
      <c r="AB93" s="39">
        <v>1484.7489215781998</v>
      </c>
      <c r="AC93" s="39">
        <v>1623.8</v>
      </c>
      <c r="AD93" s="5"/>
      <c r="AE93" s="5"/>
      <c r="AF93" s="5"/>
      <c r="AG93" s="5"/>
      <c r="AH93" s="5"/>
      <c r="AI93" s="12" t="s">
        <v>57</v>
      </c>
      <c r="AJ93" s="5">
        <v>5146.8</v>
      </c>
      <c r="AK93" s="5"/>
      <c r="AL93" s="5"/>
      <c r="AM93" s="5"/>
      <c r="AN93" s="5"/>
    </row>
    <row r="94" spans="2:40" x14ac:dyDescent="0.25">
      <c r="B94" s="3" t="s">
        <v>29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>
        <v>238.2</v>
      </c>
      <c r="X94" s="5">
        <v>257.3</v>
      </c>
      <c r="Y94" s="5">
        <v>279.89999999999998</v>
      </c>
      <c r="Z94" s="5">
        <v>302.8</v>
      </c>
      <c r="AA94" s="5">
        <v>330.2</v>
      </c>
      <c r="AB94" s="39">
        <v>357.92614259859999</v>
      </c>
      <c r="AC94" s="39">
        <v>400.45</v>
      </c>
      <c r="AD94" s="5"/>
      <c r="AE94" s="5"/>
      <c r="AF94" s="5"/>
      <c r="AG94" s="5"/>
      <c r="AH94" s="5"/>
      <c r="AI94" s="12" t="s">
        <v>57</v>
      </c>
      <c r="AJ94" s="5">
        <v>1078.2</v>
      </c>
      <c r="AK94" s="5"/>
      <c r="AL94" s="5"/>
      <c r="AM94" s="5"/>
      <c r="AN94" s="5"/>
    </row>
    <row r="95" spans="2:40" x14ac:dyDescent="0.25">
      <c r="B95" s="3" t="s">
        <v>30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>
        <v>313.3</v>
      </c>
      <c r="X95" s="5">
        <v>350.2</v>
      </c>
      <c r="Y95" s="5">
        <v>377.1</v>
      </c>
      <c r="Z95" s="5">
        <v>382.6</v>
      </c>
      <c r="AA95" s="5">
        <v>427.2</v>
      </c>
      <c r="AB95" s="39">
        <v>453.73656397410002</v>
      </c>
      <c r="AC95" s="39">
        <v>473.7</v>
      </c>
      <c r="AD95" s="5"/>
      <c r="AE95" s="5"/>
      <c r="AF95" s="5"/>
      <c r="AG95" s="5"/>
      <c r="AH95" s="5"/>
      <c r="AI95" s="12" t="s">
        <v>57</v>
      </c>
      <c r="AJ95" s="5">
        <v>1423.2</v>
      </c>
      <c r="AK95" s="5"/>
      <c r="AL95" s="5"/>
      <c r="AM95" s="5"/>
      <c r="AN95" s="5"/>
    </row>
    <row r="96" spans="2:40" s="10" customFormat="1" x14ac:dyDescent="0.25">
      <c r="B96" s="13" t="s">
        <v>58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5"/>
      <c r="T96" s="15"/>
      <c r="U96" s="15"/>
      <c r="V96" s="15"/>
      <c r="W96" s="16">
        <v>5211.5</v>
      </c>
      <c r="X96" s="16">
        <v>5525.7</v>
      </c>
      <c r="Y96" s="16">
        <v>5871.4</v>
      </c>
      <c r="Z96" s="16">
        <v>6539.1</v>
      </c>
      <c r="AA96" s="16">
        <v>6549.8</v>
      </c>
      <c r="AB96" s="40">
        <v>6614.5028985743011</v>
      </c>
      <c r="AC96" s="40">
        <v>7196</v>
      </c>
      <c r="AD96" s="14"/>
      <c r="AE96" s="14"/>
      <c r="AF96" s="14"/>
      <c r="AG96" s="14"/>
      <c r="AH96" s="16"/>
      <c r="AI96" s="16">
        <v>19626.8</v>
      </c>
      <c r="AJ96" s="16">
        <v>23147.5</v>
      </c>
      <c r="AK96" s="14"/>
      <c r="AL96" s="14"/>
      <c r="AM96" s="14"/>
      <c r="AN96" s="14"/>
    </row>
    <row r="97" spans="2:40" x14ac:dyDescent="0.2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7"/>
      <c r="W97" s="7"/>
      <c r="X97" s="7"/>
      <c r="Y97" s="7"/>
      <c r="Z97" s="7"/>
      <c r="AA97" s="7"/>
      <c r="AB97" s="7"/>
      <c r="AC97" s="7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 s="4" t="s">
        <v>32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5"/>
      <c r="AE98" s="7"/>
      <c r="AF98" s="7"/>
      <c r="AG98" s="7"/>
      <c r="AH98" s="7"/>
      <c r="AI98" s="7"/>
      <c r="AJ98" s="7"/>
      <c r="AK98" s="5"/>
      <c r="AL98" s="5"/>
      <c r="AM98" s="5"/>
      <c r="AN98" s="5"/>
    </row>
    <row r="99" spans="2:40" x14ac:dyDescent="0.25">
      <c r="B99" s="3" t="s">
        <v>27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>
        <v>842.4</v>
      </c>
      <c r="X99" s="5">
        <v>860.7</v>
      </c>
      <c r="Y99" s="5">
        <v>886.7</v>
      </c>
      <c r="Z99" s="5">
        <v>981.7</v>
      </c>
      <c r="AA99" s="5">
        <v>896</v>
      </c>
      <c r="AB99" s="39">
        <f>633.518377701501+81.31</f>
        <v>714.82837770150104</v>
      </c>
      <c r="AC99" s="39">
        <v>1003.8</v>
      </c>
      <c r="AD99" s="5"/>
      <c r="AE99" s="5"/>
      <c r="AF99" s="5"/>
      <c r="AG99" s="5"/>
      <c r="AH99" s="5"/>
      <c r="AI99" s="12" t="s">
        <v>57</v>
      </c>
      <c r="AJ99" s="5">
        <v>3571.4</v>
      </c>
      <c r="AK99" s="5"/>
      <c r="AL99" s="5"/>
      <c r="AM99" s="5"/>
      <c r="AN99" s="5"/>
    </row>
    <row r="100" spans="2:40" x14ac:dyDescent="0.25">
      <c r="B100" s="3" t="s">
        <v>28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>
        <v>605.29999999999995</v>
      </c>
      <c r="X100" s="5">
        <v>617.20000000000005</v>
      </c>
      <c r="Y100" s="5">
        <v>614.6</v>
      </c>
      <c r="Z100" s="5">
        <v>617.29999999999995</v>
      </c>
      <c r="AA100" s="5">
        <v>681.3</v>
      </c>
      <c r="AB100" s="39">
        <v>684.99712626029986</v>
      </c>
      <c r="AC100" s="39">
        <v>767.1</v>
      </c>
      <c r="AD100" s="5"/>
      <c r="AE100" s="5"/>
      <c r="AF100" s="5"/>
      <c r="AG100" s="5"/>
      <c r="AH100" s="5"/>
      <c r="AI100" s="12" t="s">
        <v>57</v>
      </c>
      <c r="AJ100" s="5">
        <v>2454.4</v>
      </c>
      <c r="AK100" s="5"/>
      <c r="AL100" s="5"/>
      <c r="AM100" s="5"/>
      <c r="AN100" s="5"/>
    </row>
    <row r="101" spans="2:40" x14ac:dyDescent="0.25">
      <c r="B101" s="3" t="s">
        <v>29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>
        <v>190.3</v>
      </c>
      <c r="X101" s="5">
        <v>200.2</v>
      </c>
      <c r="Y101" s="5">
        <v>215.3</v>
      </c>
      <c r="Z101" s="5">
        <v>227.6</v>
      </c>
      <c r="AA101" s="5">
        <v>245.8</v>
      </c>
      <c r="AB101" s="39">
        <v>259.88906044999999</v>
      </c>
      <c r="AC101" s="39">
        <v>291.89999999999998</v>
      </c>
      <c r="AD101" s="5"/>
      <c r="AE101" s="5"/>
      <c r="AF101" s="5"/>
      <c r="AG101" s="5"/>
      <c r="AH101" s="5"/>
      <c r="AI101" s="12" t="s">
        <v>57</v>
      </c>
      <c r="AJ101" s="5">
        <v>833.5</v>
      </c>
      <c r="AK101" s="5"/>
      <c r="AL101" s="5"/>
      <c r="AM101" s="5"/>
      <c r="AN101" s="5"/>
    </row>
    <row r="102" spans="2:40" x14ac:dyDescent="0.25">
      <c r="B102" s="3" t="s">
        <v>30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>
        <v>201.5</v>
      </c>
      <c r="X102" s="5">
        <v>220.8</v>
      </c>
      <c r="Y102" s="5">
        <v>231.5</v>
      </c>
      <c r="Z102" s="5">
        <v>230.2</v>
      </c>
      <c r="AA102" s="5">
        <v>272.60000000000002</v>
      </c>
      <c r="AB102" s="39">
        <v>277.40974840780001</v>
      </c>
      <c r="AC102" s="39">
        <v>298.60000000000002</v>
      </c>
      <c r="AD102" s="5"/>
      <c r="AE102" s="5"/>
      <c r="AF102" s="5"/>
      <c r="AG102" s="5"/>
      <c r="AH102" s="5"/>
      <c r="AI102" s="12" t="s">
        <v>57</v>
      </c>
      <c r="AJ102" s="5">
        <v>884.1</v>
      </c>
      <c r="AK102" s="5"/>
      <c r="AL102" s="5"/>
      <c r="AM102" s="5"/>
      <c r="AN102" s="5"/>
    </row>
    <row r="103" spans="2:40" s="10" customFormat="1" x14ac:dyDescent="0.25">
      <c r="B103" s="13" t="s">
        <v>59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5"/>
      <c r="T103" s="15"/>
      <c r="U103" s="15"/>
      <c r="V103" s="15"/>
      <c r="W103" s="16">
        <v>1839.6</v>
      </c>
      <c r="X103" s="16">
        <v>1898.9</v>
      </c>
      <c r="Y103" s="16">
        <v>1948.1</v>
      </c>
      <c r="Z103" s="16">
        <v>2056.8000000000002</v>
      </c>
      <c r="AA103" s="16">
        <v>2096.1</v>
      </c>
      <c r="AB103" s="40">
        <v>1936.7413845212006</v>
      </c>
      <c r="AC103" s="40">
        <v>2361.4</v>
      </c>
      <c r="AD103" s="14"/>
      <c r="AE103" s="14"/>
      <c r="AF103" s="14"/>
      <c r="AG103" s="14"/>
      <c r="AH103" s="16"/>
      <c r="AI103" s="16">
        <v>7161.6</v>
      </c>
      <c r="AJ103" s="16">
        <v>7743.4</v>
      </c>
      <c r="AK103" s="17"/>
      <c r="AL103" s="17"/>
      <c r="AM103" s="14"/>
      <c r="AN103" s="14"/>
    </row>
    <row r="104" spans="2:40" x14ac:dyDescent="0.25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7"/>
      <c r="W104" s="7"/>
      <c r="X104" s="7"/>
      <c r="Y104" s="7"/>
      <c r="Z104" s="7"/>
      <c r="AA104" s="7"/>
      <c r="AB104" s="7"/>
      <c r="AC104" s="7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 s="4" t="s">
        <v>98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9"/>
      <c r="S105" s="9"/>
      <c r="T105" s="9"/>
      <c r="U105" s="9"/>
      <c r="V105" s="9"/>
      <c r="W105" s="9"/>
      <c r="X105" s="7"/>
      <c r="Y105" s="7"/>
      <c r="Z105" s="7"/>
      <c r="AA105" s="7"/>
      <c r="AB105" s="7"/>
      <c r="AC105" s="7"/>
      <c r="AD105" s="5"/>
      <c r="AE105" s="7"/>
      <c r="AF105" s="7"/>
      <c r="AG105" s="7"/>
      <c r="AH105" s="7"/>
      <c r="AI105" s="7"/>
      <c r="AJ105" s="7"/>
      <c r="AK105" s="5"/>
      <c r="AL105" s="5"/>
      <c r="AM105" s="5"/>
      <c r="AN105" s="5"/>
    </row>
    <row r="106" spans="2:40" x14ac:dyDescent="0.25">
      <c r="B106" s="3" t="s">
        <v>27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12" t="s">
        <v>57</v>
      </c>
      <c r="X106" s="12" t="s">
        <v>57</v>
      </c>
      <c r="Y106" s="12" t="s">
        <v>57</v>
      </c>
      <c r="Z106" s="12" t="s">
        <v>57</v>
      </c>
      <c r="AA106" s="5">
        <v>-628.5</v>
      </c>
      <c r="AB106" s="39">
        <f>-530.6973314826-128.75</f>
        <v>-659.44733148260002</v>
      </c>
      <c r="AC106" s="39">
        <v>-677.6</v>
      </c>
      <c r="AD106" s="5"/>
      <c r="AE106" s="5"/>
      <c r="AF106" s="5"/>
      <c r="AG106" s="5"/>
      <c r="AH106" s="5"/>
      <c r="AI106" s="12" t="s">
        <v>57</v>
      </c>
      <c r="AJ106" s="12" t="s">
        <v>57</v>
      </c>
      <c r="AK106" s="5"/>
      <c r="AL106" s="5"/>
      <c r="AM106" s="5"/>
      <c r="AN106" s="5"/>
    </row>
    <row r="107" spans="2:40" x14ac:dyDescent="0.25">
      <c r="B107" s="3" t="s">
        <v>28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12" t="s">
        <v>57</v>
      </c>
      <c r="X107" s="12" t="s">
        <v>57</v>
      </c>
      <c r="Y107" s="12" t="s">
        <v>57</v>
      </c>
      <c r="Z107" s="12" t="s">
        <v>57</v>
      </c>
      <c r="AA107" s="5">
        <v>-338.7</v>
      </c>
      <c r="AB107" s="39">
        <v>-367.03931277590016</v>
      </c>
      <c r="AC107" s="39">
        <v>-378.1</v>
      </c>
      <c r="AD107" s="5"/>
      <c r="AE107" s="5"/>
      <c r="AF107" s="5"/>
      <c r="AG107" s="5"/>
      <c r="AH107" s="5"/>
      <c r="AI107" s="12" t="s">
        <v>57</v>
      </c>
      <c r="AJ107" s="12" t="s">
        <v>57</v>
      </c>
      <c r="AK107" s="5"/>
      <c r="AL107" s="5"/>
      <c r="AM107" s="5"/>
      <c r="AN107" s="5"/>
    </row>
    <row r="108" spans="2:40" x14ac:dyDescent="0.25">
      <c r="B108" s="3" t="s">
        <v>29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12" t="s">
        <v>57</v>
      </c>
      <c r="X108" s="12" t="s">
        <v>57</v>
      </c>
      <c r="Y108" s="12" t="s">
        <v>57</v>
      </c>
      <c r="Z108" s="12" t="s">
        <v>57</v>
      </c>
      <c r="AA108" s="5">
        <v>-119.6</v>
      </c>
      <c r="AB108" s="39">
        <v>-128.9613854193</v>
      </c>
      <c r="AC108" s="39">
        <v>-136.80000000000001</v>
      </c>
      <c r="AD108" s="5"/>
      <c r="AE108" s="5"/>
      <c r="AF108" s="5"/>
      <c r="AG108" s="5"/>
      <c r="AH108" s="5"/>
      <c r="AI108" s="12" t="s">
        <v>57</v>
      </c>
      <c r="AJ108" s="12" t="s">
        <v>57</v>
      </c>
      <c r="AK108" s="5"/>
      <c r="AL108" s="5"/>
      <c r="AM108" s="5"/>
      <c r="AN108" s="5"/>
    </row>
    <row r="109" spans="2:40" x14ac:dyDescent="0.25">
      <c r="B109" s="3" t="s">
        <v>30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12" t="s">
        <v>57</v>
      </c>
      <c r="X109" s="12" t="s">
        <v>57</v>
      </c>
      <c r="Y109" s="12" t="s">
        <v>57</v>
      </c>
      <c r="Z109" s="12" t="s">
        <v>57</v>
      </c>
      <c r="AA109" s="5">
        <v>-135.9</v>
      </c>
      <c r="AB109" s="39">
        <v>-151.98076471979982</v>
      </c>
      <c r="AC109" s="39">
        <v>-150.9</v>
      </c>
      <c r="AD109" s="5"/>
      <c r="AE109" s="5"/>
      <c r="AF109" s="5"/>
      <c r="AG109" s="5"/>
      <c r="AH109" s="5"/>
      <c r="AI109" s="12" t="s">
        <v>57</v>
      </c>
      <c r="AJ109" s="12" t="s">
        <v>57</v>
      </c>
      <c r="AK109" s="5"/>
      <c r="AL109" s="5"/>
      <c r="AM109" s="5"/>
      <c r="AN109" s="5"/>
    </row>
    <row r="110" spans="2:40" x14ac:dyDescent="0.25">
      <c r="B110" s="3" t="s">
        <v>97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12" t="s">
        <v>57</v>
      </c>
      <c r="X110" s="12" t="s">
        <v>57</v>
      </c>
      <c r="Y110" s="12" t="s">
        <v>57</v>
      </c>
      <c r="Z110" s="12" t="s">
        <v>57</v>
      </c>
      <c r="AA110" s="5">
        <v>-112.7</v>
      </c>
      <c r="AB110" s="39">
        <v>-126.2610757258</v>
      </c>
      <c r="AC110" s="39">
        <v>-117.1</v>
      </c>
      <c r="AD110" s="5"/>
      <c r="AE110" s="5"/>
      <c r="AF110" s="5"/>
      <c r="AG110" s="5"/>
      <c r="AH110" s="5"/>
      <c r="AI110" s="12" t="s">
        <v>57</v>
      </c>
      <c r="AJ110" s="12" t="s">
        <v>57</v>
      </c>
      <c r="AK110" s="5"/>
      <c r="AL110" s="5"/>
      <c r="AM110" s="5"/>
      <c r="AN110" s="5"/>
    </row>
    <row r="111" spans="2:40" x14ac:dyDescent="0.25">
      <c r="B111" s="4" t="s">
        <v>60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6"/>
      <c r="P111" s="6"/>
      <c r="Q111" s="6"/>
      <c r="R111" s="6"/>
      <c r="S111" s="6"/>
      <c r="T111" s="6"/>
      <c r="U111" s="6"/>
      <c r="V111" s="6"/>
      <c r="W111" s="18" t="s">
        <v>57</v>
      </c>
      <c r="X111" s="18" t="s">
        <v>57</v>
      </c>
      <c r="Y111" s="18" t="s">
        <v>57</v>
      </c>
      <c r="Z111" s="34">
        <v>-1225.4032214157114</v>
      </c>
      <c r="AA111" s="6">
        <v>-1335.7</v>
      </c>
      <c r="AB111" s="40">
        <v>-1433.6869518790002</v>
      </c>
      <c r="AC111" s="40">
        <v>-1460.5</v>
      </c>
      <c r="AD111" s="6"/>
      <c r="AE111" s="6"/>
      <c r="AF111" s="6"/>
      <c r="AG111" s="6"/>
      <c r="AH111" s="6"/>
      <c r="AI111" s="18" t="s">
        <v>57</v>
      </c>
      <c r="AJ111" s="18" t="s">
        <v>57</v>
      </c>
      <c r="AK111" s="5"/>
      <c r="AL111" s="5"/>
      <c r="AM111" s="5"/>
      <c r="AN111" s="5"/>
    </row>
    <row r="112" spans="2:40" x14ac:dyDescent="0.25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7"/>
      <c r="W112" s="7"/>
      <c r="X112" s="7"/>
      <c r="Y112" s="7"/>
      <c r="Z112" s="7"/>
      <c r="AA112" s="7"/>
      <c r="AB112" s="7"/>
      <c r="AC112" s="7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2:40" x14ac:dyDescent="0.25">
      <c r="B113" s="4" t="s">
        <v>95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7"/>
      <c r="W113" s="7"/>
      <c r="X113" s="7"/>
      <c r="Y113" s="7"/>
      <c r="Z113" s="7"/>
      <c r="AA113" s="7"/>
      <c r="AB113" s="7"/>
      <c r="AC113" s="7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2:40" x14ac:dyDescent="0.25">
      <c r="B114" s="3" t="s">
        <v>27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12" t="s">
        <v>57</v>
      </c>
      <c r="X114" s="12" t="s">
        <v>57</v>
      </c>
      <c r="Y114" s="12" t="s">
        <v>57</v>
      </c>
      <c r="Z114" s="12" t="s">
        <v>57</v>
      </c>
      <c r="AA114" s="5">
        <v>267.5</v>
      </c>
      <c r="AB114" s="39">
        <f>102.821046218901-47.44</f>
        <v>55.381046218901005</v>
      </c>
      <c r="AC114" s="39">
        <v>326.2</v>
      </c>
      <c r="AD114" s="5"/>
      <c r="AE114" s="5"/>
      <c r="AF114" s="5"/>
      <c r="AG114" s="5"/>
      <c r="AH114" s="5"/>
      <c r="AI114" s="12" t="s">
        <v>57</v>
      </c>
      <c r="AJ114" s="12" t="s">
        <v>57</v>
      </c>
      <c r="AK114" s="5"/>
      <c r="AL114" s="5"/>
      <c r="AM114" s="5"/>
      <c r="AN114" s="5"/>
    </row>
    <row r="115" spans="2:40" x14ac:dyDescent="0.25">
      <c r="B115" s="3" t="s">
        <v>28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12" t="s">
        <v>57</v>
      </c>
      <c r="X115" s="12" t="s">
        <v>57</v>
      </c>
      <c r="Y115" s="12" t="s">
        <v>57</v>
      </c>
      <c r="Z115" s="12" t="s">
        <v>57</v>
      </c>
      <c r="AA115" s="5">
        <v>342.6</v>
      </c>
      <c r="AB115" s="39">
        <v>317.95781348439971</v>
      </c>
      <c r="AC115" s="39">
        <v>389</v>
      </c>
      <c r="AD115" s="5"/>
      <c r="AE115" s="5"/>
      <c r="AF115" s="5"/>
      <c r="AG115" s="5"/>
      <c r="AH115" s="5"/>
      <c r="AI115" s="12" t="s">
        <v>57</v>
      </c>
      <c r="AJ115" s="12" t="s">
        <v>57</v>
      </c>
      <c r="AK115" s="5"/>
      <c r="AL115" s="5"/>
      <c r="AM115" s="5"/>
      <c r="AN115" s="5"/>
    </row>
    <row r="116" spans="2:40" x14ac:dyDescent="0.25">
      <c r="B116" s="3" t="s">
        <v>29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12" t="s">
        <v>57</v>
      </c>
      <c r="X116" s="12" t="s">
        <v>57</v>
      </c>
      <c r="Y116" s="12" t="s">
        <v>57</v>
      </c>
      <c r="Z116" s="12" t="s">
        <v>57</v>
      </c>
      <c r="AA116" s="5">
        <v>126.2</v>
      </c>
      <c r="AB116" s="39">
        <v>130.92767503069999</v>
      </c>
      <c r="AC116" s="39">
        <v>155.1</v>
      </c>
      <c r="AD116" s="5"/>
      <c r="AE116" s="5"/>
      <c r="AF116" s="5"/>
      <c r="AG116" s="5"/>
      <c r="AH116" s="5"/>
      <c r="AI116" s="12" t="s">
        <v>57</v>
      </c>
      <c r="AJ116" s="12" t="s">
        <v>57</v>
      </c>
      <c r="AK116" s="5"/>
      <c r="AL116" s="5"/>
      <c r="AM116" s="5"/>
      <c r="AN116" s="5"/>
    </row>
    <row r="117" spans="2:40" x14ac:dyDescent="0.25">
      <c r="B117" s="3" t="s">
        <v>30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12" t="s">
        <v>57</v>
      </c>
      <c r="X117" s="12" t="s">
        <v>57</v>
      </c>
      <c r="Y117" s="12" t="s">
        <v>57</v>
      </c>
      <c r="Z117" s="12" t="s">
        <v>57</v>
      </c>
      <c r="AA117" s="5">
        <v>136.69999999999999</v>
      </c>
      <c r="AB117" s="39">
        <v>125.42898368800017</v>
      </c>
      <c r="AC117" s="39">
        <v>147.69999999999999</v>
      </c>
      <c r="AD117" s="5"/>
      <c r="AE117" s="5"/>
      <c r="AF117" s="5"/>
      <c r="AG117" s="5"/>
      <c r="AH117" s="5"/>
      <c r="AI117" s="12" t="s">
        <v>57</v>
      </c>
      <c r="AJ117" s="12" t="s">
        <v>57</v>
      </c>
      <c r="AK117" s="5"/>
      <c r="AL117" s="5"/>
      <c r="AM117" s="5"/>
      <c r="AN117" s="5"/>
    </row>
    <row r="118" spans="2:40" x14ac:dyDescent="0.25">
      <c r="B118" s="3" t="s">
        <v>97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12" t="s">
        <v>57</v>
      </c>
      <c r="X118" s="12" t="s">
        <v>57</v>
      </c>
      <c r="Y118" s="12" t="s">
        <v>57</v>
      </c>
      <c r="Z118" s="19" t="s">
        <v>57</v>
      </c>
      <c r="AA118" s="5">
        <v>-112.3</v>
      </c>
      <c r="AB118" s="39">
        <v>-126.64292399989999</v>
      </c>
      <c r="AC118" s="39">
        <v>-117.1</v>
      </c>
      <c r="AD118" s="5"/>
      <c r="AE118" s="5"/>
      <c r="AF118" s="5"/>
      <c r="AG118" s="5"/>
      <c r="AH118" s="5"/>
      <c r="AI118" s="12" t="s">
        <v>57</v>
      </c>
      <c r="AJ118" s="12" t="s">
        <v>57</v>
      </c>
      <c r="AK118" s="5"/>
      <c r="AL118" s="5"/>
      <c r="AM118" s="5"/>
      <c r="AN118" s="5"/>
    </row>
    <row r="119" spans="2:40" x14ac:dyDescent="0.25">
      <c r="B119" s="4" t="s">
        <v>61</v>
      </c>
      <c r="O119" s="6"/>
      <c r="P119" s="6"/>
      <c r="Q119" s="6"/>
      <c r="R119" s="6"/>
      <c r="S119" s="6"/>
      <c r="T119" s="6"/>
      <c r="U119" s="6"/>
      <c r="V119" s="6"/>
      <c r="W119" s="18" t="s">
        <v>57</v>
      </c>
      <c r="X119" s="18" t="s">
        <v>57</v>
      </c>
      <c r="Y119" s="18" t="s">
        <v>57</v>
      </c>
      <c r="Z119" s="16">
        <v>831.39677858428877</v>
      </c>
      <c r="AA119" s="6">
        <v>760.4</v>
      </c>
      <c r="AB119" s="40">
        <v>503.05443264220077</v>
      </c>
      <c r="AC119" s="40">
        <v>900.9</v>
      </c>
      <c r="AD119" s="6"/>
      <c r="AE119" s="6"/>
      <c r="AF119" s="6"/>
      <c r="AG119" s="6"/>
      <c r="AH119" s="6"/>
      <c r="AI119" s="18" t="s">
        <v>57</v>
      </c>
      <c r="AJ119" s="18" t="s">
        <v>57</v>
      </c>
      <c r="AK119" s="6"/>
      <c r="AL119" s="5"/>
      <c r="AM119" s="5"/>
      <c r="AN119" s="5"/>
    </row>
    <row r="120" spans="2:40" x14ac:dyDescent="0.25">
      <c r="B120" s="4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20"/>
      <c r="AL120" s="5"/>
      <c r="AM120" s="5"/>
      <c r="AN120" s="5"/>
    </row>
    <row r="121" spans="2:40" s="10" customFormat="1" x14ac:dyDescent="0.25">
      <c r="B121" s="21" t="s">
        <v>62</v>
      </c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2:40" s="10" customFormat="1" x14ac:dyDescent="0.25">
      <c r="B122" s="10" t="s">
        <v>26</v>
      </c>
      <c r="O122" s="15"/>
      <c r="P122" s="15"/>
      <c r="Q122" s="15"/>
      <c r="R122" s="15"/>
      <c r="S122" s="15"/>
      <c r="T122" s="15"/>
      <c r="U122" s="15"/>
      <c r="V122" s="15"/>
      <c r="W122" s="12" t="s">
        <v>57</v>
      </c>
      <c r="X122" s="12" t="s">
        <v>57</v>
      </c>
      <c r="Y122" s="12" t="s">
        <v>57</v>
      </c>
      <c r="Z122" s="12" t="s">
        <v>57</v>
      </c>
      <c r="AA122" s="22">
        <f>AA96/W96-1</f>
        <v>0.25679746713997886</v>
      </c>
      <c r="AB122" s="22">
        <f>AB96/X96-1</f>
        <v>0.19704343315313921</v>
      </c>
      <c r="AC122" s="22">
        <f>AC96/Y96-1</f>
        <v>0.22560207105630692</v>
      </c>
      <c r="AD122" s="3"/>
      <c r="AE122" s="3"/>
      <c r="AF122" s="3"/>
      <c r="AG122" s="3"/>
      <c r="AH122" s="18"/>
      <c r="AI122" s="12" t="s">
        <v>57</v>
      </c>
      <c r="AJ122" s="22">
        <f>AJ96/AI96-1</f>
        <v>0.17938227321825262</v>
      </c>
    </row>
    <row r="123" spans="2:40" s="10" customFormat="1" x14ac:dyDescent="0.25">
      <c r="B123" s="10" t="s">
        <v>32</v>
      </c>
      <c r="O123" s="15"/>
      <c r="P123" s="15"/>
      <c r="Q123" s="15"/>
      <c r="R123" s="15"/>
      <c r="S123" s="15"/>
      <c r="T123" s="15"/>
      <c r="U123" s="15"/>
      <c r="V123" s="15"/>
      <c r="W123" s="12" t="s">
        <v>57</v>
      </c>
      <c r="X123" s="12" t="s">
        <v>57</v>
      </c>
      <c r="Y123" s="12" t="s">
        <v>57</v>
      </c>
      <c r="Z123" s="12" t="s">
        <v>57</v>
      </c>
      <c r="AA123" s="22">
        <f>AA103/W103-1</f>
        <v>0.13943248532289632</v>
      </c>
      <c r="AB123" s="22">
        <f>AB103/X103-1</f>
        <v>1.9928055464321748E-2</v>
      </c>
      <c r="AC123" s="22">
        <f>AC103/Y103-1</f>
        <v>0.21215543349930721</v>
      </c>
      <c r="AD123" s="3"/>
      <c r="AE123" s="3"/>
      <c r="AF123" s="3"/>
      <c r="AG123" s="3"/>
      <c r="AH123" s="18"/>
      <c r="AI123" s="12" t="s">
        <v>57</v>
      </c>
      <c r="AJ123" s="22">
        <f>AJ103/AI103-1</f>
        <v>8.123882931188553E-2</v>
      </c>
    </row>
    <row r="124" spans="2:40" s="10" customFormat="1" x14ac:dyDescent="0.25"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2:40" s="10" customFormat="1" x14ac:dyDescent="0.25">
      <c r="B125" s="21" t="s">
        <v>63</v>
      </c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2:40" s="10" customFormat="1" x14ac:dyDescent="0.25">
      <c r="B126" s="10" t="s">
        <v>26</v>
      </c>
      <c r="O126" s="15"/>
      <c r="P126" s="15"/>
      <c r="Q126" s="15"/>
      <c r="R126" s="15"/>
      <c r="S126" s="15"/>
      <c r="T126" s="15"/>
      <c r="U126" s="15"/>
      <c r="V126" s="15"/>
      <c r="W126" s="12" t="s">
        <v>57</v>
      </c>
      <c r="X126" s="12" t="s">
        <v>57</v>
      </c>
      <c r="Y126" s="12" t="s">
        <v>57</v>
      </c>
      <c r="Z126" s="12" t="s">
        <v>57</v>
      </c>
      <c r="AA126" s="17">
        <v>0.17</v>
      </c>
      <c r="AB126" s="17">
        <v>0.17</v>
      </c>
      <c r="AC126" s="17">
        <v>0.17</v>
      </c>
      <c r="AD126" s="3"/>
      <c r="AE126" s="3"/>
      <c r="AF126" s="3"/>
      <c r="AG126" s="3"/>
      <c r="AH126" s="18"/>
      <c r="AI126" s="12" t="s">
        <v>57</v>
      </c>
      <c r="AJ126" s="23">
        <v>0.23</v>
      </c>
      <c r="AK126" s="3"/>
      <c r="AL126" s="3"/>
      <c r="AM126" s="3"/>
    </row>
    <row r="127" spans="2:40" s="10" customFormat="1" x14ac:dyDescent="0.25">
      <c r="B127" s="10" t="s">
        <v>32</v>
      </c>
      <c r="O127" s="15"/>
      <c r="P127" s="15"/>
      <c r="Q127" s="15"/>
      <c r="R127" s="15"/>
      <c r="S127" s="15"/>
      <c r="T127" s="15"/>
      <c r="U127" s="15"/>
      <c r="V127" s="15"/>
      <c r="W127" s="12" t="s">
        <v>57</v>
      </c>
      <c r="X127" s="12" t="s">
        <v>57</v>
      </c>
      <c r="Y127" s="12" t="s">
        <v>57</v>
      </c>
      <c r="Z127" s="12" t="s">
        <v>57</v>
      </c>
      <c r="AA127" s="17">
        <v>0.05</v>
      </c>
      <c r="AB127" s="17">
        <v>0.05</v>
      </c>
      <c r="AC127" s="17">
        <v>0.05</v>
      </c>
      <c r="AD127" s="3"/>
      <c r="AE127" s="3"/>
      <c r="AF127" s="3"/>
      <c r="AG127" s="3"/>
      <c r="AH127" s="18"/>
      <c r="AI127" s="12" t="s">
        <v>57</v>
      </c>
      <c r="AJ127" s="23">
        <v>0.13</v>
      </c>
      <c r="AK127" s="3"/>
      <c r="AL127" s="3"/>
      <c r="AM127" s="3"/>
    </row>
    <row r="128" spans="2:40" s="10" customFormat="1" x14ac:dyDescent="0.25"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2:40" s="10" customFormat="1" x14ac:dyDescent="0.25">
      <c r="B129" s="21" t="s">
        <v>64</v>
      </c>
      <c r="O129" s="15"/>
      <c r="P129" s="15"/>
      <c r="Q129" s="15"/>
      <c r="R129" s="15"/>
      <c r="S129" s="15"/>
      <c r="T129" s="15"/>
      <c r="U129" s="15"/>
      <c r="V129" s="15"/>
      <c r="W129" s="24">
        <f t="shared" ref="W129:AB129" si="0">W103/W96</f>
        <v>0.35298858294157148</v>
      </c>
      <c r="X129" s="24">
        <f t="shared" si="0"/>
        <v>0.34364876848182135</v>
      </c>
      <c r="Y129" s="24">
        <f t="shared" si="0"/>
        <v>0.33179480192117722</v>
      </c>
      <c r="Z129" s="24">
        <f t="shared" si="0"/>
        <v>0.3145386979859614</v>
      </c>
      <c r="AA129" s="24">
        <f t="shared" si="0"/>
        <v>0.32002503893248646</v>
      </c>
      <c r="AB129" s="24">
        <f t="shared" si="0"/>
        <v>0.29280225804098575</v>
      </c>
      <c r="AC129" s="24">
        <f t="shared" ref="AC129" si="1">AC103/AC96</f>
        <v>0.32815453029460812</v>
      </c>
      <c r="AD129" s="3"/>
      <c r="AE129" s="3"/>
      <c r="AF129" s="3"/>
      <c r="AG129" s="3"/>
      <c r="AH129" s="24"/>
      <c r="AI129" s="24">
        <f>AI103/AI96</f>
        <v>0.36488882548352258</v>
      </c>
      <c r="AJ129" s="24">
        <f>AJ103/AJ96</f>
        <v>0.33452424667890701</v>
      </c>
      <c r="AK129" s="3"/>
      <c r="AL129" s="3"/>
      <c r="AM129" s="3"/>
    </row>
    <row r="130" spans="2:40" x14ac:dyDescent="0.25">
      <c r="O130" s="5"/>
      <c r="P130" s="5"/>
      <c r="Q130" s="5"/>
      <c r="R130" s="5"/>
      <c r="S130" s="5"/>
      <c r="T130" s="5"/>
      <c r="U130" s="5"/>
      <c r="V130" s="5"/>
      <c r="W130" s="5"/>
      <c r="AH130" s="5"/>
      <c r="AI130" s="5"/>
      <c r="AJ130" s="5"/>
    </row>
    <row r="131" spans="2:40" x14ac:dyDescent="0.25">
      <c r="O131" s="5"/>
      <c r="P131" s="5"/>
      <c r="Q131" s="5"/>
      <c r="R131" s="5"/>
      <c r="S131" s="5"/>
      <c r="T131" s="5"/>
      <c r="U131" s="5"/>
      <c r="V131" s="5"/>
      <c r="W131" s="5"/>
      <c r="AH131" s="5"/>
      <c r="AI131" s="5"/>
      <c r="AJ131" s="5"/>
    </row>
    <row r="132" spans="2:40" x14ac:dyDescent="0.25">
      <c r="O132" s="5"/>
      <c r="P132" s="5"/>
      <c r="Q132" s="5"/>
      <c r="R132" s="5"/>
      <c r="S132" s="5"/>
      <c r="T132" s="5"/>
      <c r="U132" s="5"/>
      <c r="V132" s="5"/>
      <c r="W132" s="5"/>
      <c r="AH132" s="5"/>
      <c r="AI132" s="5"/>
      <c r="AJ132" s="5"/>
    </row>
    <row r="133" spans="2:40" x14ac:dyDescent="0.25">
      <c r="O133" s="5"/>
      <c r="P133" s="5"/>
      <c r="Q133" s="5"/>
      <c r="R133" s="5"/>
      <c r="S133" s="5"/>
      <c r="T133" s="5"/>
      <c r="U133" s="5"/>
      <c r="V133" s="5"/>
      <c r="W133" s="5"/>
      <c r="AH133" s="5"/>
      <c r="AI133" s="5"/>
      <c r="AJ133" s="5"/>
    </row>
    <row r="134" spans="2:40" x14ac:dyDescent="0.25">
      <c r="O134" s="5"/>
      <c r="P134" s="5"/>
      <c r="Q134" s="5"/>
      <c r="R134" s="5"/>
      <c r="S134" s="5"/>
      <c r="T134" s="5"/>
      <c r="U134" s="5"/>
      <c r="V134" s="5"/>
      <c r="W134" s="5"/>
      <c r="AH134" s="5"/>
      <c r="AI134" s="5"/>
      <c r="AJ134" s="5"/>
    </row>
    <row r="135" spans="2:40" x14ac:dyDescent="0.25">
      <c r="O135" s="5"/>
      <c r="P135" s="5"/>
      <c r="Q135" s="5"/>
      <c r="R135" s="5"/>
      <c r="S135" s="5"/>
      <c r="T135" s="5"/>
      <c r="U135" s="5"/>
      <c r="V135" s="5"/>
      <c r="W135" s="5"/>
      <c r="AH135" s="5"/>
      <c r="AI135" s="5"/>
      <c r="AJ135" s="5"/>
    </row>
    <row r="136" spans="2:40" x14ac:dyDescent="0.25">
      <c r="O136" s="5"/>
      <c r="P136" s="5"/>
      <c r="Q136" s="5"/>
      <c r="R136" s="5"/>
      <c r="S136" s="5"/>
      <c r="T136" s="5"/>
      <c r="U136" s="5"/>
      <c r="V136" s="5"/>
      <c r="W136" s="5"/>
      <c r="AH136" s="5"/>
      <c r="AI136" s="5"/>
      <c r="AJ136" s="5"/>
    </row>
    <row r="137" spans="2:40" x14ac:dyDescent="0.25">
      <c r="B137" s="33" t="s">
        <v>96</v>
      </c>
      <c r="O137" s="5"/>
      <c r="P137" s="5"/>
      <c r="Q137" s="5"/>
      <c r="R137" s="5"/>
      <c r="S137" s="5"/>
      <c r="T137" s="5"/>
      <c r="U137" s="5"/>
      <c r="V137" s="5"/>
      <c r="W137" s="5"/>
      <c r="AH137" s="5"/>
      <c r="AI137" s="5"/>
      <c r="AJ137" s="5"/>
    </row>
    <row r="138" spans="2:40" x14ac:dyDescent="0.25">
      <c r="O138" s="5"/>
      <c r="P138" s="5"/>
      <c r="Q138" s="5"/>
      <c r="R138" s="5"/>
      <c r="S138" s="5"/>
      <c r="T138" s="5"/>
      <c r="U138" s="5"/>
      <c r="V138" s="5"/>
      <c r="W138" s="5"/>
      <c r="AH138" s="5"/>
      <c r="AI138" s="5"/>
      <c r="AJ138" s="5"/>
    </row>
    <row r="139" spans="2:40" s="10" customFormat="1" x14ac:dyDescent="0.25">
      <c r="B139" s="25" t="s">
        <v>65</v>
      </c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 t="s">
        <v>21</v>
      </c>
      <c r="X139" s="26" t="s">
        <v>22</v>
      </c>
      <c r="Y139" s="26" t="s">
        <v>23</v>
      </c>
      <c r="Z139" s="26" t="s">
        <v>24</v>
      </c>
      <c r="AA139" s="26" t="s">
        <v>25</v>
      </c>
      <c r="AB139" s="26" t="s">
        <v>92</v>
      </c>
      <c r="AC139" s="26" t="s">
        <v>92</v>
      </c>
      <c r="AD139" s="26"/>
      <c r="AE139" s="26"/>
      <c r="AF139" s="26"/>
      <c r="AG139" s="26"/>
      <c r="AH139" s="26"/>
      <c r="AI139" s="26">
        <v>2020</v>
      </c>
      <c r="AJ139" s="2">
        <v>2021</v>
      </c>
      <c r="AK139" s="14"/>
      <c r="AL139" s="14"/>
      <c r="AM139" s="14"/>
      <c r="AN139" s="14"/>
    </row>
    <row r="140" spans="2:40" s="10" customFormat="1" x14ac:dyDescent="0.25"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7"/>
    </row>
    <row r="141" spans="2:40" s="10" customFormat="1" x14ac:dyDescent="0.25">
      <c r="B141" s="21" t="s">
        <v>66</v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7"/>
    </row>
    <row r="142" spans="2:40" s="10" customFormat="1" x14ac:dyDescent="0.25">
      <c r="B142" s="27" t="s">
        <v>67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>
        <v>1209.3893315625648</v>
      </c>
      <c r="X142" s="14">
        <v>1222.3722536917751</v>
      </c>
      <c r="Y142" s="14">
        <v>1263.466048938636</v>
      </c>
      <c r="Z142" s="14">
        <v>1261.5744517476392</v>
      </c>
      <c r="AA142" s="14">
        <v>1354.7950503988</v>
      </c>
      <c r="AB142" s="14"/>
      <c r="AC142" s="14"/>
      <c r="AD142" s="28"/>
      <c r="AE142" s="15"/>
      <c r="AF142" s="14"/>
      <c r="AG142" s="14"/>
      <c r="AH142" s="14"/>
      <c r="AI142" s="14">
        <v>4970.3058208757584</v>
      </c>
      <c r="AJ142" s="14">
        <f>SUM(W142:Z142)</f>
        <v>4956.8020859406151</v>
      </c>
      <c r="AK142" s="17"/>
      <c r="AL142" s="14"/>
      <c r="AM142" s="14"/>
      <c r="AN142" s="14"/>
    </row>
    <row r="143" spans="2:40" s="10" customFormat="1" x14ac:dyDescent="0.25">
      <c r="B143" s="27" t="s">
        <v>68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>
        <v>313.29811811972581</v>
      </c>
      <c r="X143" s="14">
        <v>350.161974885826</v>
      </c>
      <c r="Y143" s="14">
        <v>377.11552862951282</v>
      </c>
      <c r="Z143" s="14">
        <v>382.59712072542584</v>
      </c>
      <c r="AA143" s="14">
        <v>427.24032318980005</v>
      </c>
      <c r="AB143" s="14"/>
      <c r="AC143" s="14"/>
      <c r="AD143" s="28"/>
      <c r="AE143" s="15"/>
      <c r="AF143" s="14"/>
      <c r="AG143" s="14"/>
      <c r="AH143" s="14"/>
      <c r="AI143" s="14">
        <v>1136.76775328333</v>
      </c>
      <c r="AJ143" s="14">
        <f>SUM(W143:Z143)</f>
        <v>1423.1727423604905</v>
      </c>
      <c r="AK143" s="17"/>
      <c r="AL143" s="14"/>
      <c r="AM143" s="14"/>
      <c r="AN143" s="14"/>
    </row>
    <row r="144" spans="2:40" s="10" customFormat="1" x14ac:dyDescent="0.25">
      <c r="B144" s="27" t="s">
        <v>69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>
        <v>238.21317772859078</v>
      </c>
      <c r="X144" s="14">
        <v>257.30889444325351</v>
      </c>
      <c r="Y144" s="14">
        <v>279.87425312617228</v>
      </c>
      <c r="Z144" s="14">
        <v>302.75814627238356</v>
      </c>
      <c r="AA144" s="14">
        <v>330.24788494500001</v>
      </c>
      <c r="AB144" s="14"/>
      <c r="AC144" s="14"/>
      <c r="AD144" s="28"/>
      <c r="AE144" s="15"/>
      <c r="AF144" s="14"/>
      <c r="AG144" s="14"/>
      <c r="AH144" s="14"/>
      <c r="AI144" s="14">
        <v>867.69578933850335</v>
      </c>
      <c r="AJ144" s="14">
        <f>SUM(W144:Z144)</f>
        <v>1078.1544715704001</v>
      </c>
      <c r="AK144" s="17"/>
      <c r="AL144" s="14"/>
      <c r="AM144" s="14"/>
      <c r="AN144" s="14"/>
    </row>
    <row r="145" spans="2:40" s="10" customFormat="1" x14ac:dyDescent="0.25">
      <c r="B145" s="27" t="s">
        <v>70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>
        <v>10.762938064296</v>
      </c>
      <c r="X145" s="14">
        <v>13.628256866339997</v>
      </c>
      <c r="Y145" s="14">
        <v>13.192674587589003</v>
      </c>
      <c r="Z145" s="14">
        <v>15.918933795749005</v>
      </c>
      <c r="AA145" s="14">
        <v>14.252349510199998</v>
      </c>
      <c r="AB145" s="14"/>
      <c r="AC145" s="14"/>
      <c r="AD145" s="28"/>
      <c r="AE145" s="15"/>
      <c r="AF145" s="14"/>
      <c r="AG145" s="14"/>
      <c r="AH145" s="14"/>
      <c r="AI145" s="14">
        <v>40.367571772752008</v>
      </c>
      <c r="AJ145" s="14">
        <f>SUM(W145:Z145)</f>
        <v>53.502803313974006</v>
      </c>
      <c r="AK145" s="17"/>
      <c r="AL145" s="14"/>
      <c r="AM145" s="14"/>
      <c r="AN145" s="14"/>
    </row>
    <row r="146" spans="2:40" s="10" customFormat="1" x14ac:dyDescent="0.25"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7"/>
      <c r="AK146" s="17"/>
    </row>
    <row r="147" spans="2:40" s="10" customFormat="1" x14ac:dyDescent="0.25">
      <c r="B147" s="21" t="s">
        <v>71</v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7"/>
    </row>
    <row r="148" spans="2:40" s="10" customFormat="1" x14ac:dyDescent="0.25">
      <c r="B148" s="27" t="s">
        <v>67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4">
        <v>593.3184053211935</v>
      </c>
      <c r="X148" s="14">
        <v>595.94342849832674</v>
      </c>
      <c r="Y148" s="14">
        <v>593.5543173932258</v>
      </c>
      <c r="Z148" s="14">
        <v>595.46788744006449</v>
      </c>
      <c r="AA148" s="14">
        <v>653.25080822379994</v>
      </c>
      <c r="AB148" s="14"/>
      <c r="AC148" s="14"/>
      <c r="AD148" s="15"/>
      <c r="AE148" s="15"/>
      <c r="AF148" s="15"/>
      <c r="AG148" s="15"/>
      <c r="AH148" s="15"/>
      <c r="AI148" s="14">
        <v>2381.2421490422198</v>
      </c>
      <c r="AJ148" s="14">
        <f>SUM(W148:Z148)</f>
        <v>2378.2840386528105</v>
      </c>
      <c r="AK148" s="17"/>
      <c r="AL148" s="14"/>
      <c r="AM148" s="17"/>
    </row>
    <row r="149" spans="2:40" s="10" customFormat="1" x14ac:dyDescent="0.25">
      <c r="B149" s="27" t="s">
        <v>68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4">
        <v>201.51417122470613</v>
      </c>
      <c r="X149" s="14">
        <v>220.82635314890214</v>
      </c>
      <c r="Y149" s="14">
        <v>231.52054691826635</v>
      </c>
      <c r="Z149" s="14">
        <v>225.93040643161032</v>
      </c>
      <c r="AA149" s="14">
        <v>265.06238762460003</v>
      </c>
      <c r="AB149" s="14"/>
      <c r="AC149" s="14"/>
      <c r="AD149" s="22"/>
      <c r="AE149" s="15"/>
      <c r="AF149" s="15"/>
      <c r="AG149" s="15"/>
      <c r="AH149" s="15"/>
      <c r="AI149" s="14">
        <v>690.64057461498294</v>
      </c>
      <c r="AJ149" s="14">
        <f>SUM(W149:Z149)</f>
        <v>879.79147772348495</v>
      </c>
      <c r="AK149" s="17"/>
      <c r="AL149" s="14"/>
      <c r="AM149" s="17"/>
    </row>
    <row r="150" spans="2:40" s="10" customFormat="1" x14ac:dyDescent="0.25">
      <c r="B150" s="27" t="s">
        <v>69</v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4">
        <v>190.32886419883798</v>
      </c>
      <c r="X150" s="14">
        <v>200.22902300074148</v>
      </c>
      <c r="Y150" s="14">
        <v>215.34083206813693</v>
      </c>
      <c r="Z150" s="14">
        <v>227.58107681058095</v>
      </c>
      <c r="AA150" s="14">
        <v>245.0568116892</v>
      </c>
      <c r="AB150" s="14"/>
      <c r="AC150" s="14"/>
      <c r="AD150" s="22"/>
      <c r="AE150" s="15"/>
      <c r="AF150" s="15"/>
      <c r="AG150" s="15"/>
      <c r="AH150" s="15"/>
      <c r="AI150" s="14">
        <v>678.93554007844466</v>
      </c>
      <c r="AJ150" s="14">
        <f>SUM(W150:Z150)</f>
        <v>833.47979607829734</v>
      </c>
      <c r="AK150" s="17"/>
      <c r="AL150" s="14"/>
      <c r="AM150" s="17"/>
    </row>
    <row r="151" spans="2:40" s="10" customFormat="1" x14ac:dyDescent="0.25">
      <c r="B151" s="27" t="s">
        <v>70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4">
        <v>10.133275298856001</v>
      </c>
      <c r="X151" s="14">
        <v>12.568757747086002</v>
      </c>
      <c r="Y151" s="14">
        <v>12.145453559473005</v>
      </c>
      <c r="Z151" s="14">
        <v>16.163622341320995</v>
      </c>
      <c r="AA151" s="14">
        <v>13.021951326299998</v>
      </c>
      <c r="AB151" s="14"/>
      <c r="AC151" s="14"/>
      <c r="AD151" s="15"/>
      <c r="AE151" s="15"/>
      <c r="AF151" s="15"/>
      <c r="AG151" s="15"/>
      <c r="AH151" s="15"/>
      <c r="AI151" s="14">
        <v>40.367571772752008</v>
      </c>
      <c r="AJ151" s="14">
        <f>SUM(W151:Z151)</f>
        <v>51.011108946736002</v>
      </c>
      <c r="AK151" s="17"/>
      <c r="AL151" s="14"/>
      <c r="AM151" s="17"/>
    </row>
    <row r="152" spans="2:40" s="10" customFormat="1" x14ac:dyDescent="0.25">
      <c r="B152" s="27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4"/>
      <c r="X152" s="14"/>
      <c r="Y152" s="14"/>
      <c r="Z152" s="14"/>
      <c r="AA152" s="14"/>
      <c r="AB152" s="14"/>
      <c r="AC152" s="14"/>
      <c r="AD152" s="15"/>
      <c r="AE152" s="15"/>
      <c r="AF152" s="15"/>
      <c r="AG152" s="15"/>
      <c r="AH152" s="15"/>
      <c r="AI152" s="14"/>
      <c r="AJ152" s="14"/>
      <c r="AK152" s="17"/>
      <c r="AN152" s="3"/>
    </row>
    <row r="153" spans="2:40" s="10" customFormat="1" x14ac:dyDescent="0.25">
      <c r="B153" s="21" t="s">
        <v>72</v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4"/>
      <c r="X153" s="14"/>
      <c r="Y153" s="14"/>
      <c r="Z153" s="14"/>
      <c r="AA153" s="14"/>
      <c r="AB153" s="14"/>
      <c r="AC153" s="14"/>
      <c r="AD153" s="15"/>
      <c r="AE153" s="15"/>
      <c r="AF153" s="15"/>
      <c r="AG153" s="15"/>
      <c r="AH153" s="15"/>
      <c r="AI153" s="14"/>
      <c r="AJ153" s="14"/>
    </row>
    <row r="154" spans="2:40" s="10" customFormat="1" x14ac:dyDescent="0.25">
      <c r="B154" s="27" t="s">
        <v>67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2" t="s">
        <v>57</v>
      </c>
      <c r="X154" s="12" t="s">
        <v>57</v>
      </c>
      <c r="Y154" s="12" t="s">
        <v>57</v>
      </c>
      <c r="Z154" s="14">
        <f t="shared" ref="Z154:Z157" si="2">Z148-Z160</f>
        <v>270.8992326250517</v>
      </c>
      <c r="AA154" s="14">
        <v>317.52344908590004</v>
      </c>
      <c r="AB154" s="14"/>
      <c r="AC154" s="14"/>
      <c r="AD154" s="14"/>
      <c r="AE154" s="15"/>
      <c r="AF154" s="15"/>
      <c r="AG154" s="15"/>
      <c r="AH154" s="15"/>
      <c r="AI154" s="12" t="s">
        <v>57</v>
      </c>
      <c r="AJ154" s="12" t="s">
        <v>57</v>
      </c>
      <c r="AK154" s="14"/>
    </row>
    <row r="155" spans="2:40" s="10" customFormat="1" x14ac:dyDescent="0.25">
      <c r="B155" s="27" t="s">
        <v>68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2" t="s">
        <v>57</v>
      </c>
      <c r="X155" s="12" t="s">
        <v>57</v>
      </c>
      <c r="Y155" s="12" t="s">
        <v>57</v>
      </c>
      <c r="Z155" s="14">
        <f t="shared" si="2"/>
        <v>125.83078014646429</v>
      </c>
      <c r="AA155" s="14">
        <v>135.16145438880005</v>
      </c>
      <c r="AB155" s="14"/>
      <c r="AC155" s="14"/>
      <c r="AD155" s="14"/>
      <c r="AE155" s="15"/>
      <c r="AF155" s="15"/>
      <c r="AG155" s="15"/>
      <c r="AH155" s="15"/>
      <c r="AI155" s="12" t="s">
        <v>57</v>
      </c>
      <c r="AJ155" s="12" t="s">
        <v>57</v>
      </c>
      <c r="AK155" s="14"/>
    </row>
    <row r="156" spans="2:40" s="10" customFormat="1" x14ac:dyDescent="0.25">
      <c r="B156" s="27" t="s">
        <v>69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2" t="s">
        <v>57</v>
      </c>
      <c r="X156" s="12" t="s">
        <v>57</v>
      </c>
      <c r="Y156" s="12" t="s">
        <v>57</v>
      </c>
      <c r="Z156" s="14">
        <f t="shared" si="2"/>
        <v>114.82253657690836</v>
      </c>
      <c r="AA156" s="14">
        <v>121.50101654779999</v>
      </c>
      <c r="AB156" s="14"/>
      <c r="AC156" s="14"/>
      <c r="AD156" s="14"/>
      <c r="AE156" s="15"/>
      <c r="AF156" s="15"/>
      <c r="AG156" s="15"/>
      <c r="AH156" s="15"/>
      <c r="AI156" s="12" t="s">
        <v>57</v>
      </c>
      <c r="AJ156" s="12" t="s">
        <v>57</v>
      </c>
      <c r="AK156" s="14"/>
    </row>
    <row r="157" spans="2:40" s="10" customFormat="1" x14ac:dyDescent="0.25">
      <c r="B157" s="27" t="s">
        <v>70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2" t="s">
        <v>57</v>
      </c>
      <c r="X157" s="12" t="s">
        <v>57</v>
      </c>
      <c r="Y157" s="12" t="s">
        <v>57</v>
      </c>
      <c r="Z157" s="14">
        <f t="shared" si="2"/>
        <v>12.646878115963997</v>
      </c>
      <c r="AA157" s="14">
        <v>10.634674571399998</v>
      </c>
      <c r="AB157" s="14"/>
      <c r="AC157" s="14"/>
      <c r="AD157" s="14"/>
      <c r="AE157" s="15"/>
      <c r="AF157" s="15"/>
      <c r="AG157" s="15"/>
      <c r="AH157" s="15"/>
      <c r="AI157" s="12" t="s">
        <v>57</v>
      </c>
      <c r="AJ157" s="12" t="s">
        <v>57</v>
      </c>
      <c r="AK157" s="14"/>
    </row>
    <row r="158" spans="2:40" s="10" customFormat="1" x14ac:dyDescent="0.25"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7"/>
    </row>
    <row r="159" spans="2:40" s="10" customFormat="1" x14ac:dyDescent="0.25">
      <c r="B159" s="21" t="s">
        <v>73</v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7"/>
    </row>
    <row r="160" spans="2:40" s="10" customFormat="1" x14ac:dyDescent="0.25">
      <c r="B160" s="27" t="s">
        <v>67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2" t="s">
        <v>57</v>
      </c>
      <c r="X160" s="12" t="s">
        <v>57</v>
      </c>
      <c r="Y160" s="12" t="s">
        <v>57</v>
      </c>
      <c r="Z160" s="14">
        <v>324.56865481501279</v>
      </c>
      <c r="AA160" s="14">
        <v>335.7273591378999</v>
      </c>
      <c r="AB160" s="14"/>
      <c r="AC160" s="14"/>
      <c r="AD160" s="15"/>
      <c r="AE160" s="15"/>
      <c r="AF160" s="15"/>
      <c r="AG160" s="15"/>
      <c r="AH160" s="15"/>
      <c r="AI160" s="12" t="s">
        <v>57</v>
      </c>
      <c r="AJ160" s="12" t="s">
        <v>57</v>
      </c>
      <c r="AK160" s="17"/>
    </row>
    <row r="161" spans="2:37" s="10" customFormat="1" x14ac:dyDescent="0.25">
      <c r="B161" s="27" t="s">
        <v>68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2" t="s">
        <v>57</v>
      </c>
      <c r="X161" s="12" t="s">
        <v>57</v>
      </c>
      <c r="Y161" s="12" t="s">
        <v>57</v>
      </c>
      <c r="Z161" s="14">
        <v>100.09962628514603</v>
      </c>
      <c r="AA161" s="14">
        <v>129.90093323579998</v>
      </c>
      <c r="AB161" s="14"/>
      <c r="AC161" s="14"/>
      <c r="AD161" s="15"/>
      <c r="AE161" s="15"/>
      <c r="AF161" s="15"/>
      <c r="AG161" s="15"/>
      <c r="AH161" s="15"/>
      <c r="AI161" s="12" t="s">
        <v>57</v>
      </c>
      <c r="AJ161" s="12" t="s">
        <v>57</v>
      </c>
      <c r="AK161" s="17"/>
    </row>
    <row r="162" spans="2:37" s="10" customFormat="1" x14ac:dyDescent="0.25">
      <c r="B162" s="27" t="s">
        <v>69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2" t="s">
        <v>57</v>
      </c>
      <c r="X162" s="12" t="s">
        <v>57</v>
      </c>
      <c r="Y162" s="12" t="s">
        <v>57</v>
      </c>
      <c r="Z162" s="14">
        <v>112.75854023367259</v>
      </c>
      <c r="AA162" s="14">
        <v>123.55579514140001</v>
      </c>
      <c r="AB162" s="14"/>
      <c r="AC162" s="14"/>
      <c r="AD162" s="15"/>
      <c r="AE162" s="15"/>
      <c r="AF162" s="15"/>
      <c r="AG162" s="15"/>
      <c r="AH162" s="15"/>
      <c r="AI162" s="12" t="s">
        <v>57</v>
      </c>
      <c r="AJ162" s="12" t="s">
        <v>57</v>
      </c>
      <c r="AK162" s="17"/>
    </row>
    <row r="163" spans="2:37" s="10" customFormat="1" x14ac:dyDescent="0.25">
      <c r="B163" s="27" t="s">
        <v>70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2" t="s">
        <v>57</v>
      </c>
      <c r="X163" s="12" t="s">
        <v>57</v>
      </c>
      <c r="Y163" s="12" t="s">
        <v>57</v>
      </c>
      <c r="Z163" s="14">
        <v>3.5167442253569989</v>
      </c>
      <c r="AA163" s="14">
        <v>2.3872767548999994</v>
      </c>
      <c r="AB163" s="14"/>
      <c r="AC163" s="14"/>
      <c r="AD163" s="15"/>
      <c r="AE163" s="15"/>
      <c r="AF163" s="15"/>
      <c r="AG163" s="15"/>
      <c r="AH163" s="15"/>
      <c r="AI163" s="12" t="s">
        <v>57</v>
      </c>
      <c r="AJ163" s="12" t="s">
        <v>57</v>
      </c>
      <c r="AK163" s="17"/>
    </row>
    <row r="164" spans="2:37" s="10" customFormat="1" x14ac:dyDescent="0.25"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7"/>
      <c r="AK164" s="17"/>
    </row>
    <row r="165" spans="2:37" s="10" customFormat="1" x14ac:dyDescent="0.25">
      <c r="B165" s="21" t="s">
        <v>74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7"/>
    </row>
    <row r="166" spans="2:37" s="10" customFormat="1" x14ac:dyDescent="0.25">
      <c r="B166" s="27" t="s">
        <v>67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2" t="s">
        <v>57</v>
      </c>
      <c r="X166" s="12" t="s">
        <v>57</v>
      </c>
      <c r="Y166" s="12" t="s">
        <v>57</v>
      </c>
      <c r="Z166" s="12" t="s">
        <v>57</v>
      </c>
      <c r="AA166" s="12" t="s">
        <v>57</v>
      </c>
      <c r="AB166" s="12"/>
      <c r="AC166" s="12"/>
      <c r="AD166" s="15"/>
      <c r="AE166" s="15"/>
      <c r="AF166" s="15"/>
      <c r="AG166" s="15"/>
      <c r="AH166" s="15"/>
      <c r="AI166" s="12" t="s">
        <v>57</v>
      </c>
      <c r="AJ166" s="22">
        <v>6.9590937735974912E-2</v>
      </c>
    </row>
    <row r="167" spans="2:37" s="10" customFormat="1" x14ac:dyDescent="0.25">
      <c r="B167" s="27" t="s">
        <v>68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2" t="s">
        <v>57</v>
      </c>
      <c r="X167" s="12" t="s">
        <v>57</v>
      </c>
      <c r="Y167" s="12" t="s">
        <v>57</v>
      </c>
      <c r="Z167" s="12" t="s">
        <v>57</v>
      </c>
      <c r="AA167" s="12" t="s">
        <v>57</v>
      </c>
      <c r="AB167" s="12"/>
      <c r="AC167" s="12"/>
      <c r="AD167" s="15"/>
      <c r="AE167" s="15"/>
      <c r="AF167" s="15"/>
      <c r="AG167" s="15"/>
      <c r="AH167" s="15"/>
      <c r="AI167" s="12" t="s">
        <v>57</v>
      </c>
      <c r="AJ167" s="22">
        <v>0.25363119620287145</v>
      </c>
    </row>
    <row r="168" spans="2:37" s="10" customFormat="1" x14ac:dyDescent="0.25">
      <c r="B168" s="27" t="s">
        <v>69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2" t="s">
        <v>57</v>
      </c>
      <c r="X168" s="12" t="s">
        <v>57</v>
      </c>
      <c r="Y168" s="12" t="s">
        <v>57</v>
      </c>
      <c r="Z168" s="12" t="s">
        <v>57</v>
      </c>
      <c r="AA168" s="12" t="s">
        <v>57</v>
      </c>
      <c r="AB168" s="12"/>
      <c r="AC168" s="12"/>
      <c r="AD168" s="15"/>
      <c r="AE168" s="15"/>
      <c r="AF168" s="15"/>
      <c r="AG168" s="15"/>
      <c r="AH168" s="15"/>
      <c r="AI168" s="12" t="s">
        <v>57</v>
      </c>
      <c r="AJ168" s="22">
        <v>0.32091332872910089</v>
      </c>
    </row>
    <row r="169" spans="2:37" s="10" customFormat="1" x14ac:dyDescent="0.25">
      <c r="B169" s="27" t="s">
        <v>70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2" t="s">
        <v>57</v>
      </c>
      <c r="X169" s="12" t="s">
        <v>57</v>
      </c>
      <c r="Y169" s="12" t="s">
        <v>57</v>
      </c>
      <c r="Z169" s="12" t="s">
        <v>57</v>
      </c>
      <c r="AA169" s="12" t="s">
        <v>57</v>
      </c>
      <c r="AB169" s="12"/>
      <c r="AC169" s="12"/>
      <c r="AD169" s="15"/>
      <c r="AE169" s="15"/>
      <c r="AF169" s="15"/>
      <c r="AG169" s="15"/>
      <c r="AH169" s="15"/>
      <c r="AI169" s="12" t="s">
        <v>57</v>
      </c>
      <c r="AJ169" s="22">
        <v>0.37004548306351293</v>
      </c>
    </row>
    <row r="170" spans="2:37" s="10" customFormat="1" x14ac:dyDescent="0.25"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22"/>
      <c r="X170" s="22"/>
      <c r="Y170" s="22"/>
      <c r="Z170" s="22"/>
      <c r="AA170" s="22"/>
      <c r="AB170" s="22"/>
      <c r="AC170" s="22"/>
      <c r="AD170" s="15"/>
      <c r="AE170" s="15"/>
      <c r="AF170" s="15"/>
      <c r="AG170" s="15"/>
      <c r="AH170" s="15"/>
      <c r="AI170" s="15"/>
      <c r="AJ170" s="22"/>
    </row>
    <row r="171" spans="2:37" s="10" customFormat="1" x14ac:dyDescent="0.25">
      <c r="B171" s="21" t="s">
        <v>75</v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22"/>
      <c r="X171" s="22"/>
      <c r="Y171" s="22"/>
      <c r="Z171" s="22"/>
      <c r="AA171" s="22"/>
      <c r="AB171" s="22"/>
      <c r="AC171" s="22"/>
      <c r="AD171" s="15"/>
      <c r="AE171" s="15"/>
      <c r="AF171" s="15"/>
      <c r="AG171" s="15"/>
      <c r="AH171" s="15"/>
      <c r="AI171" s="15"/>
      <c r="AJ171" s="22"/>
    </row>
    <row r="172" spans="2:37" s="10" customFormat="1" x14ac:dyDescent="0.25">
      <c r="B172" s="27" t="s">
        <v>67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2" t="s">
        <v>57</v>
      </c>
      <c r="X172" s="12" t="s">
        <v>57</v>
      </c>
      <c r="Y172" s="12" t="s">
        <v>57</v>
      </c>
      <c r="Z172" s="12" t="s">
        <v>57</v>
      </c>
      <c r="AA172" s="12" t="s">
        <v>57</v>
      </c>
      <c r="AB172" s="12"/>
      <c r="AC172" s="12"/>
      <c r="AD172" s="15"/>
      <c r="AE172" s="15"/>
      <c r="AF172" s="15"/>
      <c r="AG172" s="15"/>
      <c r="AH172" s="15"/>
      <c r="AI172" s="12" t="s">
        <v>57</v>
      </c>
      <c r="AJ172" s="22">
        <v>7.1172482202346732E-2</v>
      </c>
    </row>
    <row r="173" spans="2:37" s="10" customFormat="1" x14ac:dyDescent="0.25">
      <c r="B173" s="27" t="s">
        <v>68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2" t="s">
        <v>57</v>
      </c>
      <c r="X173" s="12" t="s">
        <v>57</v>
      </c>
      <c r="Y173" s="12" t="s">
        <v>57</v>
      </c>
      <c r="Z173" s="12" t="s">
        <v>57</v>
      </c>
      <c r="AA173" s="12" t="s">
        <v>57</v>
      </c>
      <c r="AB173" s="12"/>
      <c r="AC173" s="12"/>
      <c r="AD173" s="15"/>
      <c r="AE173" s="15"/>
      <c r="AF173" s="15"/>
      <c r="AG173" s="15"/>
      <c r="AH173" s="15"/>
      <c r="AI173" s="12" t="s">
        <v>57</v>
      </c>
      <c r="AJ173" s="22">
        <v>0.27870464384107835</v>
      </c>
    </row>
    <row r="174" spans="2:37" s="10" customFormat="1" x14ac:dyDescent="0.25">
      <c r="B174" s="27" t="s">
        <v>69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2" t="s">
        <v>57</v>
      </c>
      <c r="X174" s="12" t="s">
        <v>57</v>
      </c>
      <c r="Y174" s="12" t="s">
        <v>57</v>
      </c>
      <c r="Z174" s="12" t="s">
        <v>57</v>
      </c>
      <c r="AA174" s="12" t="s">
        <v>57</v>
      </c>
      <c r="AB174" s="12"/>
      <c r="AC174" s="12"/>
      <c r="AD174" s="15"/>
      <c r="AE174" s="15"/>
      <c r="AF174" s="15"/>
      <c r="AG174" s="15"/>
      <c r="AH174" s="15"/>
      <c r="AI174" s="12" t="s">
        <v>57</v>
      </c>
      <c r="AJ174" s="22">
        <v>0.30486635727567174</v>
      </c>
    </row>
    <row r="175" spans="2:37" s="10" customFormat="1" x14ac:dyDescent="0.25">
      <c r="B175" s="27" t="s">
        <v>70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2" t="s">
        <v>57</v>
      </c>
      <c r="X175" s="12" t="s">
        <v>57</v>
      </c>
      <c r="Y175" s="12" t="s">
        <v>57</v>
      </c>
      <c r="Z175" s="12" t="s">
        <v>57</v>
      </c>
      <c r="AA175" s="12" t="s">
        <v>57</v>
      </c>
      <c r="AB175" s="12"/>
      <c r="AC175" s="12"/>
      <c r="AD175" s="15"/>
      <c r="AE175" s="15"/>
      <c r="AF175" s="15"/>
      <c r="AG175" s="15"/>
      <c r="AH175" s="15"/>
      <c r="AI175" s="12" t="s">
        <v>57</v>
      </c>
      <c r="AJ175" s="22">
        <v>0.30624070272375814</v>
      </c>
    </row>
    <row r="176" spans="2:37" s="10" customFormat="1" x14ac:dyDescent="0.25"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7"/>
    </row>
    <row r="177" spans="2:40" s="10" customFormat="1" x14ac:dyDescent="0.25">
      <c r="B177" s="13" t="s">
        <v>76</v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7"/>
    </row>
    <row r="178" spans="2:40" s="10" customFormat="1" x14ac:dyDescent="0.25">
      <c r="B178" s="27" t="s">
        <v>67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22">
        <f t="shared" ref="W178:AA180" si="3">W148/W142</f>
        <v>0.49059338447661804</v>
      </c>
      <c r="X178" s="22">
        <f t="shared" si="3"/>
        <v>0.48753023205367657</v>
      </c>
      <c r="Y178" s="22">
        <f t="shared" si="3"/>
        <v>0.46978256193891088</v>
      </c>
      <c r="Z178" s="22">
        <f t="shared" si="3"/>
        <v>0.47200376213640999</v>
      </c>
      <c r="AA178" s="22">
        <f t="shared" si="3"/>
        <v>0.48217684883887629</v>
      </c>
      <c r="AB178" s="22"/>
      <c r="AC178" s="22"/>
      <c r="AD178" s="15"/>
      <c r="AE178" s="15"/>
      <c r="AF178" s="15"/>
      <c r="AG178" s="15"/>
      <c r="AH178" s="15"/>
      <c r="AI178" s="22">
        <f t="shared" ref="AI178:AJ178" si="4">AI148/AI142</f>
        <v>0.47909368856957968</v>
      </c>
      <c r="AJ178" s="22">
        <f t="shared" si="4"/>
        <v>0.47980209768683985</v>
      </c>
    </row>
    <row r="179" spans="2:40" s="10" customFormat="1" x14ac:dyDescent="0.25">
      <c r="B179" s="27" t="s">
        <v>68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22">
        <f t="shared" si="3"/>
        <v>0.64320262258229777</v>
      </c>
      <c r="X179" s="22">
        <f t="shared" si="3"/>
        <v>0.63064058631981645</v>
      </c>
      <c r="Y179" s="22">
        <f t="shared" si="3"/>
        <v>0.61392472423408895</v>
      </c>
      <c r="Z179" s="22">
        <f>Z149/Z143</f>
        <v>0.59051779062851661</v>
      </c>
      <c r="AA179" s="22">
        <f>AA149/AA143</f>
        <v>0.6204058307175444</v>
      </c>
      <c r="AB179" s="22"/>
      <c r="AC179" s="22"/>
      <c r="AD179" s="15"/>
      <c r="AE179" s="15"/>
      <c r="AF179" s="15"/>
      <c r="AG179" s="15"/>
      <c r="AH179" s="15"/>
      <c r="AI179" s="22">
        <f>AI149/AI143</f>
        <v>0.60754764781126447</v>
      </c>
      <c r="AJ179" s="22">
        <f>AJ149/AJ143</f>
        <v>0.61819022493661091</v>
      </c>
    </row>
    <row r="180" spans="2:40" s="10" customFormat="1" x14ac:dyDescent="0.25">
      <c r="B180" s="27" t="s">
        <v>69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22">
        <f t="shared" si="3"/>
        <v>0.79898545501831975</v>
      </c>
      <c r="X180" s="22">
        <f t="shared" si="3"/>
        <v>0.7781659605431932</v>
      </c>
      <c r="Y180" s="22">
        <f t="shared" si="3"/>
        <v>0.76941994364539656</v>
      </c>
      <c r="Z180" s="22">
        <f>Z150/Z144</f>
        <v>0.75169266165948923</v>
      </c>
      <c r="AA180" s="22">
        <f>AA150/AA144</f>
        <v>0.74203900421652103</v>
      </c>
      <c r="AB180" s="22"/>
      <c r="AC180" s="22"/>
      <c r="AD180" s="15"/>
      <c r="AE180" s="15"/>
      <c r="AF180" s="15"/>
      <c r="AG180" s="15"/>
      <c r="AH180" s="15"/>
      <c r="AI180" s="22">
        <f>AI150/AI144</f>
        <v>0.7824580324355821</v>
      </c>
      <c r="AJ180" s="22">
        <f>AJ150/AJ144</f>
        <v>0.7730615770338376</v>
      </c>
    </row>
    <row r="181" spans="2:40" s="10" customFormat="1" x14ac:dyDescent="0.25"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7"/>
    </row>
    <row r="182" spans="2:40" s="10" customFormat="1" x14ac:dyDescent="0.25"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7"/>
    </row>
    <row r="183" spans="2:40" s="10" customFormat="1" x14ac:dyDescent="0.25"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7"/>
    </row>
    <row r="184" spans="2:40" s="10" customFormat="1" x14ac:dyDescent="0.25">
      <c r="B184" s="25" t="s">
        <v>77</v>
      </c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 t="s">
        <v>21</v>
      </c>
      <c r="X184" s="26" t="s">
        <v>22</v>
      </c>
      <c r="Y184" s="26" t="s">
        <v>23</v>
      </c>
      <c r="Z184" s="26" t="s">
        <v>24</v>
      </c>
      <c r="AA184" s="26" t="s">
        <v>92</v>
      </c>
      <c r="AB184" s="26" t="s">
        <v>92</v>
      </c>
      <c r="AC184" s="26" t="s">
        <v>92</v>
      </c>
      <c r="AD184" s="26"/>
      <c r="AE184" s="26"/>
      <c r="AF184" s="26"/>
      <c r="AG184" s="26"/>
      <c r="AH184" s="26"/>
      <c r="AI184" s="26">
        <v>2020</v>
      </c>
      <c r="AJ184" s="26">
        <v>2021</v>
      </c>
      <c r="AK184" s="14"/>
      <c r="AL184" s="14"/>
      <c r="AM184" s="14"/>
      <c r="AN184" s="14"/>
    </row>
    <row r="185" spans="2:40" s="10" customFormat="1" x14ac:dyDescent="0.25"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</row>
    <row r="186" spans="2:40" s="10" customFormat="1" x14ac:dyDescent="0.25">
      <c r="B186" s="27" t="s">
        <v>78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5"/>
      <c r="T186" s="15"/>
      <c r="U186" s="15"/>
      <c r="V186" s="15"/>
      <c r="W186" s="14">
        <f>W11</f>
        <v>3349.9</v>
      </c>
      <c r="X186" s="14">
        <f>X11</f>
        <v>3682.2</v>
      </c>
      <c r="Y186" s="14">
        <f>Y11</f>
        <v>3937.7</v>
      </c>
      <c r="Z186" s="14">
        <f>Z11</f>
        <v>5207.3999999999996</v>
      </c>
      <c r="AA186" s="14"/>
      <c r="AB186" s="14"/>
      <c r="AC186" s="14"/>
      <c r="AD186" s="14"/>
      <c r="AE186" s="14"/>
      <c r="AF186" s="14"/>
      <c r="AG186" s="14"/>
      <c r="AH186" s="14"/>
      <c r="AI186" s="14">
        <f>AI11</f>
        <v>8023.3</v>
      </c>
      <c r="AJ186" s="14">
        <f>AJ11</f>
        <v>16177.124241572799</v>
      </c>
      <c r="AK186" s="14"/>
      <c r="AL186" s="14"/>
      <c r="AM186" s="14"/>
      <c r="AN186" s="14"/>
    </row>
    <row r="187" spans="2:40" s="10" customFormat="1" x14ac:dyDescent="0.25">
      <c r="B187" s="27" t="s">
        <v>79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5"/>
      <c r="T187" s="15"/>
      <c r="U187" s="15"/>
      <c r="V187" s="15"/>
      <c r="W187" s="14">
        <v>1209.3893315625648</v>
      </c>
      <c r="X187" s="14">
        <v>1222.3722536917751</v>
      </c>
      <c r="Y187" s="14">
        <v>1263.466048938636</v>
      </c>
      <c r="Z187" s="14">
        <v>968.97634465643864</v>
      </c>
      <c r="AA187" s="14"/>
      <c r="AB187" s="14"/>
      <c r="AC187" s="14"/>
      <c r="AD187" s="14"/>
      <c r="AE187" s="14"/>
      <c r="AF187" s="14"/>
      <c r="AG187" s="14"/>
      <c r="AH187" s="14"/>
      <c r="AI187" s="14">
        <v>4970.3058208757584</v>
      </c>
      <c r="AJ187" s="14">
        <f>SUM(W187:Z187)</f>
        <v>4664.2039788494149</v>
      </c>
      <c r="AK187" s="14"/>
      <c r="AL187" s="14"/>
      <c r="AM187" s="14"/>
      <c r="AN187" s="14"/>
    </row>
    <row r="188" spans="2:40" s="10" customFormat="1" x14ac:dyDescent="0.25">
      <c r="B188" s="27" t="s">
        <v>80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5"/>
      <c r="T188" s="15"/>
      <c r="U188" s="15"/>
      <c r="V188" s="15"/>
      <c r="W188" s="14">
        <v>313.29811811972581</v>
      </c>
      <c r="X188" s="14">
        <v>350.161974885826</v>
      </c>
      <c r="Y188" s="14">
        <v>377.11552862951282</v>
      </c>
      <c r="Z188" s="14">
        <v>135.20305501932557</v>
      </c>
      <c r="AA188" s="14"/>
      <c r="AB188" s="14"/>
      <c r="AC188" s="14"/>
      <c r="AD188" s="14"/>
      <c r="AE188" s="14"/>
      <c r="AF188" s="14"/>
      <c r="AG188" s="14"/>
      <c r="AH188" s="14"/>
      <c r="AI188" s="14">
        <v>1136.76775328333</v>
      </c>
      <c r="AJ188" s="14">
        <f t="shared" ref="AJ188:AJ190" si="5">SUM(W188:Z188)</f>
        <v>1175.7786766543902</v>
      </c>
      <c r="AK188" s="14"/>
      <c r="AL188" s="14"/>
      <c r="AM188" s="14"/>
      <c r="AN188" s="14"/>
    </row>
    <row r="189" spans="2:40" s="10" customFormat="1" x14ac:dyDescent="0.25">
      <c r="B189" s="27" t="s">
        <v>81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5"/>
      <c r="T189" s="15"/>
      <c r="U189" s="15"/>
      <c r="V189" s="15"/>
      <c r="W189" s="14">
        <v>238.21317772859078</v>
      </c>
      <c r="X189" s="14">
        <v>257.30889444325351</v>
      </c>
      <c r="Y189" s="14">
        <v>279.87425312617228</v>
      </c>
      <c r="Z189" s="14">
        <v>221.80305966238353</v>
      </c>
      <c r="AA189" s="14"/>
      <c r="AB189" s="14"/>
      <c r="AC189" s="14"/>
      <c r="AD189" s="14"/>
      <c r="AE189" s="14"/>
      <c r="AF189" s="14"/>
      <c r="AG189" s="14"/>
      <c r="AH189" s="14"/>
      <c r="AI189" s="14">
        <v>867.69578933850335</v>
      </c>
      <c r="AJ189" s="14">
        <f t="shared" si="5"/>
        <v>997.19938496040004</v>
      </c>
      <c r="AK189" s="14"/>
      <c r="AL189" s="14"/>
      <c r="AM189" s="14"/>
      <c r="AN189" s="14"/>
    </row>
    <row r="190" spans="2:40" s="10" customFormat="1" x14ac:dyDescent="0.25">
      <c r="B190" s="27" t="s">
        <v>82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5"/>
      <c r="T190" s="15"/>
      <c r="U190" s="15"/>
      <c r="V190" s="15"/>
      <c r="W190" s="14">
        <f>W191-SUM(W186:W189)</f>
        <v>100.69707807727627</v>
      </c>
      <c r="X190" s="14">
        <f>X191-SUM(X186:X189)</f>
        <v>13.606889839739779</v>
      </c>
      <c r="Y190" s="14">
        <f>Y191-SUM(Y186:Y189)</f>
        <v>13.23480644628853</v>
      </c>
      <c r="Z190" s="14">
        <f>Z191-SUM(Z186:Z189)</f>
        <v>5.7102732182493128</v>
      </c>
      <c r="AA190" s="14"/>
      <c r="AB190" s="14"/>
      <c r="AC190" s="14"/>
      <c r="AD190" s="14"/>
      <c r="AE190" s="14"/>
      <c r="AF190" s="14"/>
      <c r="AG190" s="14"/>
      <c r="AH190" s="14"/>
      <c r="AI190" s="14">
        <v>4628.7253539364419</v>
      </c>
      <c r="AJ190" s="14">
        <f t="shared" si="5"/>
        <v>133.2490475815539</v>
      </c>
      <c r="AK190" s="14"/>
      <c r="AL190" s="14"/>
      <c r="AM190" s="14"/>
      <c r="AN190" s="14"/>
    </row>
    <row r="191" spans="2:40" s="10" customFormat="1" x14ac:dyDescent="0.25">
      <c r="B191" s="13" t="s">
        <v>58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5"/>
      <c r="T191" s="15"/>
      <c r="U191" s="15"/>
      <c r="V191" s="15"/>
      <c r="W191" s="16">
        <v>5211.4977054881574</v>
      </c>
      <c r="X191" s="16">
        <v>5525.650012860594</v>
      </c>
      <c r="Y191" s="16">
        <v>5871.3906371406092</v>
      </c>
      <c r="Z191" s="16">
        <v>6539.0927325563971</v>
      </c>
      <c r="AA191" s="16"/>
      <c r="AB191" s="16"/>
      <c r="AC191" s="16"/>
      <c r="AD191" s="14"/>
      <c r="AE191" s="14"/>
      <c r="AF191" s="14"/>
      <c r="AG191" s="14"/>
      <c r="AH191" s="16"/>
      <c r="AI191" s="16">
        <f>SUM(AI186:AI190)</f>
        <v>19626.794717434033</v>
      </c>
      <c r="AJ191" s="16">
        <f>SUM(AJ186:AJ190)</f>
        <v>23147.555329618557</v>
      </c>
      <c r="AK191" s="14"/>
      <c r="AL191" s="14"/>
      <c r="AM191" s="14"/>
      <c r="AN191" s="14"/>
    </row>
    <row r="192" spans="2:40" s="10" customFormat="1" x14ac:dyDescent="0.25">
      <c r="B192" s="27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5"/>
      <c r="T192" s="15"/>
      <c r="U192" s="15"/>
      <c r="V192" s="15"/>
      <c r="W192" s="14"/>
      <c r="X192" s="14"/>
      <c r="Y192" s="14"/>
      <c r="Z192" s="14"/>
      <c r="AA192" s="28"/>
      <c r="AB192" s="28"/>
      <c r="AC192" s="28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</row>
    <row r="193" spans="2:40" s="10" customFormat="1" x14ac:dyDescent="0.25">
      <c r="B193" s="27" t="s">
        <v>83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5"/>
      <c r="T193" s="15"/>
      <c r="U193" s="15"/>
      <c r="V193" s="15"/>
      <c r="W193" s="14">
        <f>W18</f>
        <v>820</v>
      </c>
      <c r="X193" s="14">
        <f>X18</f>
        <v>869.3</v>
      </c>
      <c r="Y193" s="14">
        <f>Y18</f>
        <v>895.6</v>
      </c>
      <c r="Z193" s="14">
        <f>Z18</f>
        <v>1347.9</v>
      </c>
      <c r="AA193" s="28"/>
      <c r="AB193" s="28"/>
      <c r="AC193" s="28"/>
      <c r="AD193" s="14"/>
      <c r="AE193" s="14"/>
      <c r="AF193" s="14"/>
      <c r="AG193" s="14"/>
      <c r="AH193" s="14"/>
      <c r="AI193" s="14">
        <f>AI18</f>
        <v>2183.3000000000002</v>
      </c>
      <c r="AJ193" s="14">
        <f>AJ18</f>
        <v>3932.9</v>
      </c>
      <c r="AK193" s="14"/>
      <c r="AL193" s="14"/>
      <c r="AM193" s="14"/>
      <c r="AN193" s="14"/>
    </row>
    <row r="194" spans="2:40" s="10" customFormat="1" x14ac:dyDescent="0.25">
      <c r="B194" s="27" t="s">
        <v>67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5"/>
      <c r="T194" s="15"/>
      <c r="U194" s="15"/>
      <c r="V194" s="15"/>
      <c r="W194" s="14">
        <v>593.3184053211935</v>
      </c>
      <c r="X194" s="14">
        <v>595.94342849832674</v>
      </c>
      <c r="Y194" s="14">
        <v>593.5543173932258</v>
      </c>
      <c r="Z194" s="14">
        <v>454.93286590686472</v>
      </c>
      <c r="AA194" s="28"/>
      <c r="AB194" s="28"/>
      <c r="AC194" s="28"/>
      <c r="AD194" s="14"/>
      <c r="AE194" s="14"/>
      <c r="AF194" s="14"/>
      <c r="AG194" s="14"/>
      <c r="AH194" s="14"/>
      <c r="AI194" s="14">
        <v>2381.2421490422198</v>
      </c>
      <c r="AJ194" s="14">
        <f>SUM(W194:Z194)</f>
        <v>2237.7490171196109</v>
      </c>
      <c r="AK194" s="14"/>
      <c r="AL194" s="14"/>
      <c r="AM194" s="14"/>
      <c r="AN194" s="14"/>
    </row>
    <row r="195" spans="2:40" s="10" customFormat="1" x14ac:dyDescent="0.25">
      <c r="B195" s="27" t="s">
        <v>68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5"/>
      <c r="T195" s="15"/>
      <c r="U195" s="15"/>
      <c r="V195" s="15"/>
      <c r="W195" s="14">
        <v>201.51417122470613</v>
      </c>
      <c r="X195" s="14">
        <v>220.82635314890214</v>
      </c>
      <c r="Y195" s="14">
        <v>231.52054691826635</v>
      </c>
      <c r="Z195" s="14">
        <v>83.708760237110369</v>
      </c>
      <c r="AA195" s="28"/>
      <c r="AB195" s="28"/>
      <c r="AC195" s="28"/>
      <c r="AD195" s="14"/>
      <c r="AE195" s="14"/>
      <c r="AF195" s="14"/>
      <c r="AG195" s="14"/>
      <c r="AH195" s="14"/>
      <c r="AI195" s="14">
        <v>690.64057461498294</v>
      </c>
      <c r="AJ195" s="14">
        <f>SUM(W195:Z195)</f>
        <v>737.56983152898499</v>
      </c>
      <c r="AK195" s="14"/>
      <c r="AL195" s="14"/>
      <c r="AM195" s="14"/>
      <c r="AN195" s="14"/>
    </row>
    <row r="196" spans="2:40" s="10" customFormat="1" x14ac:dyDescent="0.25">
      <c r="B196" s="27" t="s">
        <v>69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5"/>
      <c r="T196" s="15"/>
      <c r="U196" s="15"/>
      <c r="V196" s="15"/>
      <c r="W196" s="14">
        <v>190.32886419883798</v>
      </c>
      <c r="X196" s="14">
        <v>200.22902300074148</v>
      </c>
      <c r="Y196" s="14">
        <v>215.34083206813693</v>
      </c>
      <c r="Z196" s="14">
        <v>163.76130749148086</v>
      </c>
      <c r="AA196" s="28"/>
      <c r="AB196" s="28"/>
      <c r="AC196" s="28"/>
      <c r="AD196" s="14"/>
      <c r="AE196" s="14"/>
      <c r="AF196" s="14"/>
      <c r="AG196" s="14"/>
      <c r="AH196" s="14"/>
      <c r="AI196" s="14">
        <v>678.93554007844466</v>
      </c>
      <c r="AJ196" s="14">
        <f>SUM(W196:Z196)</f>
        <v>769.66002675919731</v>
      </c>
      <c r="AK196" s="14"/>
      <c r="AL196" s="14"/>
      <c r="AM196" s="14"/>
      <c r="AN196" s="14"/>
    </row>
    <row r="197" spans="2:40" s="10" customFormat="1" x14ac:dyDescent="0.25">
      <c r="B197" s="27" t="s">
        <v>84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5"/>
      <c r="T197" s="15"/>
      <c r="U197" s="15"/>
      <c r="V197" s="15"/>
      <c r="W197" s="14">
        <f>W198-SUM(W193:W196)</f>
        <v>34.423486401454511</v>
      </c>
      <c r="X197" s="14">
        <f>X198-SUM(X193:X196)</f>
        <v>12.611989110286459</v>
      </c>
      <c r="Y197" s="14">
        <f>Y198-SUM(Y193:Y196)</f>
        <v>12.101129093572354</v>
      </c>
      <c r="Z197" s="14">
        <f>Z198-SUM(Z193:Z196)</f>
        <v>6.5243697500218332</v>
      </c>
      <c r="AA197" s="29"/>
      <c r="AB197" s="29"/>
      <c r="AC197" s="29"/>
      <c r="AD197" s="14"/>
      <c r="AE197" s="14"/>
      <c r="AF197" s="14"/>
      <c r="AG197" s="14"/>
      <c r="AH197" s="14"/>
      <c r="AI197" s="14">
        <v>1227.5236179158221</v>
      </c>
      <c r="AJ197" s="14">
        <f>SUM(W197:Z197)</f>
        <v>65.660974355335156</v>
      </c>
      <c r="AK197" s="14"/>
      <c r="AL197" s="14"/>
      <c r="AM197" s="14"/>
      <c r="AN197" s="14"/>
    </row>
    <row r="198" spans="2:40" s="10" customFormat="1" x14ac:dyDescent="0.25">
      <c r="B198" s="13" t="s">
        <v>59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5"/>
      <c r="T198" s="15"/>
      <c r="U198" s="15"/>
      <c r="V198" s="15"/>
      <c r="W198" s="16">
        <v>1839.5849271461921</v>
      </c>
      <c r="X198" s="16">
        <v>1898.9107937582569</v>
      </c>
      <c r="Y198" s="16">
        <v>1948.1168254732015</v>
      </c>
      <c r="Z198" s="16">
        <v>2056.8273033854775</v>
      </c>
      <c r="AA198" s="28"/>
      <c r="AB198" s="28"/>
      <c r="AC198" s="28"/>
      <c r="AD198" s="14"/>
      <c r="AE198" s="14"/>
      <c r="AF198" s="14"/>
      <c r="AG198" s="14"/>
      <c r="AH198" s="16"/>
      <c r="AI198" s="16">
        <f>SUM(AI193:AI197)</f>
        <v>7161.6418816514688</v>
      </c>
      <c r="AJ198" s="16">
        <f>SUM(AJ193:AJ197)</f>
        <v>7743.5398497631286</v>
      </c>
      <c r="AK198" s="17"/>
      <c r="AL198" s="17"/>
      <c r="AM198" s="14"/>
      <c r="AN198" s="14"/>
    </row>
    <row r="199" spans="2:40" s="10" customFormat="1" x14ac:dyDescent="0.25">
      <c r="B199" s="27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5"/>
      <c r="T199" s="15"/>
      <c r="U199" s="15"/>
      <c r="V199" s="15"/>
      <c r="W199" s="14"/>
      <c r="X199" s="14"/>
      <c r="Y199" s="14"/>
      <c r="Z199" s="14"/>
      <c r="AA199" s="28"/>
      <c r="AB199" s="28"/>
      <c r="AC199" s="28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</row>
    <row r="200" spans="2:40" s="10" customFormat="1" x14ac:dyDescent="0.25">
      <c r="B200" s="27" t="s">
        <v>85</v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4">
        <f>W34</f>
        <v>268.7</v>
      </c>
      <c r="X200" s="14">
        <f>X34</f>
        <v>283.8</v>
      </c>
      <c r="Y200" s="14">
        <f>Y34</f>
        <v>298.39999999999998</v>
      </c>
      <c r="Z200" s="14">
        <f>Z34</f>
        <v>471</v>
      </c>
      <c r="AA200" s="17"/>
      <c r="AB200" s="17"/>
      <c r="AC200" s="17"/>
      <c r="AD200" s="15"/>
      <c r="AE200" s="15"/>
      <c r="AF200" s="15"/>
      <c r="AG200" s="15"/>
      <c r="AH200" s="14"/>
      <c r="AI200" s="14">
        <f>AI34</f>
        <v>989.7</v>
      </c>
      <c r="AJ200" s="14">
        <f>AJ34</f>
        <v>1321.9</v>
      </c>
    </row>
    <row r="201" spans="2:40" s="10" customFormat="1" x14ac:dyDescent="0.25">
      <c r="B201" s="27" t="s">
        <v>79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2" t="s">
        <v>57</v>
      </c>
      <c r="X201" s="12" t="s">
        <v>57</v>
      </c>
      <c r="Y201" s="12" t="s">
        <v>57</v>
      </c>
      <c r="Z201" s="14">
        <v>241.95604355221286</v>
      </c>
      <c r="AA201" s="17"/>
      <c r="AB201" s="17"/>
      <c r="AC201" s="17"/>
      <c r="AD201" s="15"/>
      <c r="AE201" s="15"/>
      <c r="AF201" s="15"/>
      <c r="AG201" s="15"/>
      <c r="AH201" s="12"/>
      <c r="AI201" s="12" t="s">
        <v>57</v>
      </c>
      <c r="AJ201" s="12" t="s">
        <v>57</v>
      </c>
    </row>
    <row r="202" spans="2:40" s="10" customFormat="1" x14ac:dyDescent="0.25">
      <c r="B202" s="27" t="s">
        <v>80</v>
      </c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2" t="s">
        <v>57</v>
      </c>
      <c r="X202" s="12" t="s">
        <v>57</v>
      </c>
      <c r="Y202" s="12" t="s">
        <v>57</v>
      </c>
      <c r="Z202" s="14">
        <v>41.799763077046009</v>
      </c>
      <c r="AA202" s="17"/>
      <c r="AB202" s="17"/>
      <c r="AC202" s="17"/>
      <c r="AD202" s="15"/>
      <c r="AE202" s="15"/>
      <c r="AF202" s="15"/>
      <c r="AG202" s="15"/>
      <c r="AH202" s="12"/>
      <c r="AI202" s="12" t="s">
        <v>57</v>
      </c>
      <c r="AJ202" s="12" t="s">
        <v>57</v>
      </c>
    </row>
    <row r="203" spans="2:40" s="10" customFormat="1" x14ac:dyDescent="0.25">
      <c r="B203" s="27" t="s">
        <v>81</v>
      </c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2" t="s">
        <v>57</v>
      </c>
      <c r="X203" s="12" t="s">
        <v>57</v>
      </c>
      <c r="Y203" s="12" t="s">
        <v>57</v>
      </c>
      <c r="Z203" s="14">
        <v>76.351589142372589</v>
      </c>
      <c r="AA203" s="17"/>
      <c r="AB203" s="17"/>
      <c r="AC203" s="17"/>
      <c r="AD203" s="15"/>
      <c r="AE203" s="15"/>
      <c r="AF203" s="15"/>
      <c r="AG203" s="15"/>
      <c r="AH203" s="12"/>
      <c r="AI203" s="12" t="s">
        <v>57</v>
      </c>
      <c r="AJ203" s="12" t="s">
        <v>57</v>
      </c>
    </row>
    <row r="204" spans="2:40" s="10" customFormat="1" x14ac:dyDescent="0.25">
      <c r="B204" s="27" t="s">
        <v>82</v>
      </c>
      <c r="O204" s="15"/>
      <c r="P204" s="15"/>
      <c r="Q204" s="15"/>
      <c r="R204" s="15"/>
      <c r="S204" s="15"/>
      <c r="T204" s="15"/>
      <c r="U204" s="15"/>
      <c r="V204" s="15"/>
      <c r="W204" s="12" t="s">
        <v>57</v>
      </c>
      <c r="X204" s="12" t="s">
        <v>57</v>
      </c>
      <c r="Y204" s="12" t="s">
        <v>57</v>
      </c>
      <c r="Z204" s="14">
        <f>Z205-SUM(Z200:Z203)</f>
        <v>0.28938281265732257</v>
      </c>
      <c r="AA204" s="17"/>
      <c r="AB204" s="17"/>
      <c r="AC204" s="17"/>
      <c r="AD204" s="15"/>
      <c r="AE204" s="15"/>
      <c r="AF204" s="15"/>
      <c r="AG204" s="15"/>
      <c r="AH204" s="12"/>
      <c r="AI204" s="12" t="s">
        <v>57</v>
      </c>
      <c r="AJ204" s="12" t="s">
        <v>57</v>
      </c>
    </row>
    <row r="205" spans="2:40" s="10" customFormat="1" x14ac:dyDescent="0.25">
      <c r="B205" s="13" t="s">
        <v>61</v>
      </c>
      <c r="O205" s="15"/>
      <c r="P205" s="15"/>
      <c r="Q205" s="15"/>
      <c r="R205" s="15"/>
      <c r="S205" s="15"/>
      <c r="T205" s="15"/>
      <c r="U205" s="15"/>
      <c r="V205" s="15"/>
      <c r="W205" s="18" t="s">
        <v>57</v>
      </c>
      <c r="X205" s="18" t="s">
        <v>57</v>
      </c>
      <c r="Y205" s="18" t="s">
        <v>57</v>
      </c>
      <c r="Z205" s="16">
        <v>831.39677858428877</v>
      </c>
      <c r="AA205" s="15"/>
      <c r="AB205" s="15"/>
      <c r="AC205" s="15"/>
      <c r="AD205" s="15"/>
      <c r="AE205" s="15"/>
      <c r="AF205" s="15"/>
      <c r="AG205" s="15"/>
      <c r="AH205" s="18"/>
      <c r="AI205" s="18" t="s">
        <v>57</v>
      </c>
      <c r="AJ205" s="12" t="s">
        <v>57</v>
      </c>
    </row>
    <row r="206" spans="2:40" s="10" customFormat="1" x14ac:dyDescent="0.25"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3"/>
      <c r="AI206" s="3"/>
      <c r="AJ206" s="3"/>
    </row>
    <row r="207" spans="2:40" s="10" customFormat="1" x14ac:dyDescent="0.25">
      <c r="B207" s="10" t="s">
        <v>86</v>
      </c>
      <c r="O207" s="15"/>
      <c r="P207" s="15"/>
      <c r="Q207" s="15"/>
      <c r="R207" s="15"/>
      <c r="S207" s="15"/>
      <c r="T207" s="15"/>
      <c r="U207" s="15"/>
      <c r="V207" s="15"/>
      <c r="W207" s="18" t="s">
        <v>57</v>
      </c>
      <c r="X207" s="18" t="s">
        <v>57</v>
      </c>
      <c r="Y207" s="18" t="s">
        <v>57</v>
      </c>
      <c r="Z207" s="14">
        <f>Z198-Z205</f>
        <v>1225.4305248011888</v>
      </c>
      <c r="AA207" s="29"/>
      <c r="AB207" s="29"/>
      <c r="AC207" s="29"/>
      <c r="AD207" s="15"/>
      <c r="AE207" s="15"/>
      <c r="AF207" s="15"/>
      <c r="AG207" s="15"/>
      <c r="AH207" s="18"/>
      <c r="AI207" s="18" t="s">
        <v>57</v>
      </c>
      <c r="AJ207" s="18" t="s">
        <v>57</v>
      </c>
    </row>
    <row r="208" spans="2:40" s="10" customFormat="1" x14ac:dyDescent="0.25"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  <row r="209" spans="2:39" s="10" customFormat="1" x14ac:dyDescent="0.25">
      <c r="B209" s="21" t="s">
        <v>62</v>
      </c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2:39" s="10" customFormat="1" x14ac:dyDescent="0.25">
      <c r="B210" s="10" t="s">
        <v>26</v>
      </c>
      <c r="O210" s="15"/>
      <c r="P210" s="15"/>
      <c r="Q210" s="15"/>
      <c r="R210" s="15"/>
      <c r="S210" s="15"/>
      <c r="T210" s="15"/>
      <c r="U210" s="15"/>
      <c r="V210" s="15"/>
      <c r="W210" s="18" t="s">
        <v>57</v>
      </c>
      <c r="X210" s="18" t="s">
        <v>57</v>
      </c>
      <c r="Y210" s="18" t="s">
        <v>57</v>
      </c>
      <c r="Z210" s="18" t="s">
        <v>57</v>
      </c>
      <c r="AA210" s="15"/>
      <c r="AB210" s="15"/>
      <c r="AC210" s="15"/>
      <c r="AD210" s="3"/>
      <c r="AE210" s="3"/>
      <c r="AF210" s="3"/>
      <c r="AG210" s="3"/>
      <c r="AH210" s="18"/>
      <c r="AI210" s="18" t="s">
        <v>57</v>
      </c>
      <c r="AJ210" s="22">
        <f>AJ191/AI191-1</f>
        <v>0.17938540973565664</v>
      </c>
    </row>
    <row r="211" spans="2:39" s="10" customFormat="1" x14ac:dyDescent="0.25">
      <c r="B211" s="10" t="s">
        <v>32</v>
      </c>
      <c r="O211" s="15"/>
      <c r="P211" s="15"/>
      <c r="Q211" s="15"/>
      <c r="R211" s="15"/>
      <c r="S211" s="15"/>
      <c r="T211" s="15"/>
      <c r="U211" s="15"/>
      <c r="V211" s="15"/>
      <c r="W211" s="18" t="s">
        <v>57</v>
      </c>
      <c r="X211" s="18" t="s">
        <v>57</v>
      </c>
      <c r="Y211" s="18" t="s">
        <v>57</v>
      </c>
      <c r="Z211" s="18" t="s">
        <v>57</v>
      </c>
      <c r="AA211" s="15"/>
      <c r="AB211" s="15"/>
      <c r="AC211" s="15"/>
      <c r="AD211" s="3"/>
      <c r="AE211" s="3"/>
      <c r="AF211" s="3"/>
      <c r="AG211" s="3"/>
      <c r="AH211" s="18"/>
      <c r="AI211" s="18" t="s">
        <v>57</v>
      </c>
      <c r="AJ211" s="22">
        <f>AJ198/AI198-1</f>
        <v>8.1252033783274724E-2</v>
      </c>
    </row>
    <row r="212" spans="2:39" s="10" customFormat="1" x14ac:dyDescent="0.25"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2:39" s="10" customFormat="1" x14ac:dyDescent="0.25">
      <c r="B213" s="21" t="s">
        <v>63</v>
      </c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2:39" s="10" customFormat="1" x14ac:dyDescent="0.25">
      <c r="B214" s="10" t="s">
        <v>26</v>
      </c>
      <c r="O214" s="15"/>
      <c r="P214" s="15"/>
      <c r="Q214" s="15"/>
      <c r="R214" s="15"/>
      <c r="S214" s="15"/>
      <c r="T214" s="15"/>
      <c r="U214" s="15"/>
      <c r="V214" s="15"/>
      <c r="W214" s="18" t="s">
        <v>57</v>
      </c>
      <c r="X214" s="18" t="s">
        <v>57</v>
      </c>
      <c r="Y214" s="18" t="s">
        <v>57</v>
      </c>
      <c r="Z214" s="18" t="s">
        <v>57</v>
      </c>
      <c r="AA214" s="15"/>
      <c r="AB214" s="15"/>
      <c r="AC214" s="15"/>
      <c r="AD214" s="3"/>
      <c r="AE214" s="3"/>
      <c r="AF214" s="3"/>
      <c r="AG214" s="3"/>
      <c r="AH214" s="18"/>
      <c r="AI214" s="12" t="s">
        <v>57</v>
      </c>
      <c r="AJ214" s="23">
        <v>0.23</v>
      </c>
      <c r="AK214" s="3"/>
      <c r="AL214" s="3"/>
      <c r="AM214" s="3"/>
    </row>
    <row r="215" spans="2:39" s="10" customFormat="1" x14ac:dyDescent="0.25">
      <c r="B215" s="10" t="s">
        <v>32</v>
      </c>
      <c r="O215" s="15"/>
      <c r="P215" s="15"/>
      <c r="Q215" s="15"/>
      <c r="R215" s="15"/>
      <c r="S215" s="15"/>
      <c r="T215" s="15"/>
      <c r="U215" s="15"/>
      <c r="V215" s="15"/>
      <c r="W215" s="18" t="s">
        <v>57</v>
      </c>
      <c r="X215" s="18" t="s">
        <v>57</v>
      </c>
      <c r="Y215" s="18" t="s">
        <v>57</v>
      </c>
      <c r="Z215" s="18" t="s">
        <v>57</v>
      </c>
      <c r="AA215" s="15"/>
      <c r="AB215" s="15"/>
      <c r="AC215" s="15"/>
      <c r="AD215" s="3"/>
      <c r="AE215" s="3"/>
      <c r="AF215" s="3"/>
      <c r="AG215" s="3"/>
      <c r="AH215" s="18"/>
      <c r="AI215" s="12" t="s">
        <v>57</v>
      </c>
      <c r="AJ215" s="23">
        <v>0.13</v>
      </c>
      <c r="AK215" s="3"/>
      <c r="AL215" s="3"/>
      <c r="AM215" s="3"/>
    </row>
    <row r="216" spans="2:39" s="10" customFormat="1" x14ac:dyDescent="0.25"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2:39" s="10" customFormat="1" x14ac:dyDescent="0.25">
      <c r="B217" s="21" t="s">
        <v>64</v>
      </c>
      <c r="O217" s="15"/>
      <c r="P217" s="15"/>
      <c r="Q217" s="15"/>
      <c r="R217" s="15"/>
      <c r="S217" s="15"/>
      <c r="T217" s="15"/>
      <c r="U217" s="15"/>
      <c r="V217" s="15"/>
      <c r="W217" s="24">
        <f t="shared" ref="W217:Y217" si="6">W198/W191</f>
        <v>0.35298584612422457</v>
      </c>
      <c r="X217" s="24">
        <f t="shared" si="6"/>
        <v>0.34365383065135585</v>
      </c>
      <c r="Y217" s="24">
        <f t="shared" si="6"/>
        <v>0.33179819669125987</v>
      </c>
      <c r="Z217" s="24">
        <f>Z198/Z191</f>
        <v>0.31454322296808601</v>
      </c>
      <c r="AA217" s="3"/>
      <c r="AB217" s="3"/>
      <c r="AC217" s="3"/>
      <c r="AD217" s="3"/>
      <c r="AE217" s="3"/>
      <c r="AF217" s="3"/>
      <c r="AG217" s="3"/>
      <c r="AH217" s="24"/>
      <c r="AI217" s="24">
        <f>AI198/AI191</f>
        <v>0.36489105759535689</v>
      </c>
      <c r="AJ217" s="24">
        <f>AJ198/AJ191</f>
        <v>0.33452948872984645</v>
      </c>
      <c r="AK217" s="3"/>
      <c r="AL217" s="3"/>
      <c r="AM217" s="3"/>
    </row>
    <row r="218" spans="2:39" s="10" customFormat="1" x14ac:dyDescent="0.25"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2:39" s="10" customFormat="1" x14ac:dyDescent="0.25">
      <c r="B219" s="27" t="s">
        <v>87</v>
      </c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2:39" s="10" customFormat="1" x14ac:dyDescent="0.25">
      <c r="B220" s="27" t="s">
        <v>88</v>
      </c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2:39" s="10" customFormat="1" x14ac:dyDescent="0.25"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2:39" x14ac:dyDescent="0.25"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</row>
    <row r="223" spans="2:39" x14ac:dyDescent="0.25"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</row>
    <row r="224" spans="2:39" x14ac:dyDescent="0.25">
      <c r="B224" s="4" t="s">
        <v>89</v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</row>
    <row r="225" spans="2:36" x14ac:dyDescent="0.25">
      <c r="B225" s="30" t="s">
        <v>90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2:36" x14ac:dyDescent="0.25"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</row>
  </sheetData>
  <hyperlinks>
    <hyperlink ref="B225" r:id="rId1" xr:uid="{1CE93077-94EF-4254-9F83-BE01264EC604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09335C42ABF4B8D4F8CE19F13FCB1" ma:contentTypeVersion="" ma:contentTypeDescription="Create a new document." ma:contentTypeScope="" ma:versionID="b7e4b87bbdaa9de187865b7d03863eda">
  <xsd:schema xmlns:xsd="http://www.w3.org/2001/XMLSchema" xmlns:xs="http://www.w3.org/2001/XMLSchema" xmlns:p="http://schemas.microsoft.com/office/2006/metadata/properties" xmlns:ns1="http://schemas.microsoft.com/sharepoint/v3" xmlns:ns2="F80FDB8B-13EF-4F7F-904D-31500032C0F3" xmlns:ns3="f80fdb8b-13ef-4f7f-904d-31500032c0f3" xmlns:ns4="fedaf683-66b1-42f6-80c5-50b05cb709f8" xmlns:ns5="7ce37a6c-984a-45bd-aa3b-d5f70111a0f2" targetNamespace="http://schemas.microsoft.com/office/2006/metadata/properties" ma:root="true" ma:fieldsID="d75085791d3886238645974160a1967a" ns1:_="" ns2:_="" ns3:_="" ns4:_="" ns5:_="">
    <xsd:import namespace="http://schemas.microsoft.com/sharepoint/v3"/>
    <xsd:import namespace="F80FDB8B-13EF-4F7F-904D-31500032C0F3"/>
    <xsd:import namespace="f80fdb8b-13ef-4f7f-904d-31500032c0f3"/>
    <xsd:import namespace="fedaf683-66b1-42f6-80c5-50b05cb709f8"/>
    <xsd:import namespace="7ce37a6c-984a-45bd-aa3b-d5f70111a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fdb8b-13ef-4f7f-904d-31500032c0f3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ce02e-5833-4806-a8e1-7e92199ae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af683-66b1-42f6-80c5-50b05cb70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37a6c-984a-45bd-aa3b-d5f70111a0f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0B71B3C-5A45-4DE3-841A-DB3BBFADFADE}" ma:internalName="TaxCatchAll" ma:showField="CatchAllData" ma:web="{fedaf683-66b1-42f6-80c5-50b05cb709f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e37a6c-984a-45bd-aa3b-d5f70111a0f2" xsi:nil="true"/>
    <lcf76f155ced4ddcb4097134ff3c332f xmlns="f80fdb8b-13ef-4f7f-904d-31500032c0f3">
      <Terms xmlns="http://schemas.microsoft.com/office/infopath/2007/PartnerControls"/>
    </lcf76f155ced4ddcb4097134ff3c332f>
    <_ip_UnifiedCompliancePolicyUIAction xmlns="http://schemas.microsoft.com/sharepoint/v3" xsi:nil="true"/>
    <_Flow_SignoffStatus xmlns="f80fdb8b-13ef-4f7f-904d-31500032c0f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30FC51-BC47-4BB1-B5A4-84C1CAEC05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4A8E6-EBDA-427B-BF0A-DBD13C452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0FDB8B-13EF-4F7F-904D-31500032C0F3"/>
    <ds:schemaRef ds:uri="f80fdb8b-13ef-4f7f-904d-31500032c0f3"/>
    <ds:schemaRef ds:uri="fedaf683-66b1-42f6-80c5-50b05cb709f8"/>
    <ds:schemaRef ds:uri="7ce37a6c-984a-45bd-aa3b-d5f70111a0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116DD9-F80A-4248-B137-1E88B01AE88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80fdb8b-13ef-4f7f-904d-31500032c0f3"/>
    <ds:schemaRef ds:uri="7ce37a6c-984a-45bd-aa3b-d5f70111a0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figures_external_IR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Heath</dc:creator>
  <cp:lastModifiedBy>Anders Landhagen</cp:lastModifiedBy>
  <dcterms:created xsi:type="dcterms:W3CDTF">2022-07-17T15:40:32Z</dcterms:created>
  <dcterms:modified xsi:type="dcterms:W3CDTF">2022-10-31T10:28:21Z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0x010100B0109335C42ABF4B8D4F8CE19F13FCB1</vt:lpwstr>
  </property>
  <property fmtid="{D5CDD505-2E9C-101B-9397-08002B2CF9AE}" pid="3" name="MediaServiceImageTags">
    <vt:lpwstr/>
  </property>
</Properties>
</file>