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1/2021-12/Q4 Rapport/Rapportpresentation/"/>
    </mc:Choice>
  </mc:AlternateContent>
  <xr:revisionPtr revIDLastSave="186" documentId="8_{688C4DE0-8D35-4A25-8561-AAC8B745207E}" xr6:coauthVersionLast="47" xr6:coauthVersionMax="47" xr10:uidLastSave="{6BD9539F-E2D3-4C43-8EFE-9A4555023F0D}"/>
  <bookViews>
    <workbookView xWindow="38280" yWindow="5130" windowWidth="29040" windowHeight="15840" xr2:uid="{A0DC3ADC-14CC-4575-9424-836B0E412825}"/>
  </bookViews>
  <sheets>
    <sheet name="Sheet1" sheetId="1" r:id="rId1"/>
  </sheets>
  <definedNames>
    <definedName name="_xlchart.v1.0" hidden="1">Sheet1!$V$104:$Y$104</definedName>
    <definedName name="_xlchart.v1.1" hidden="1">Sheet1!$V$107:$Y$107</definedName>
    <definedName name="_xlchart.v1.2" hidden="1">Sheet1!$V$113:$Y$113</definedName>
    <definedName name="_xlchart.v1.3" hidden="1">Sheet1!$V$143:$Y$143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3" i="1" l="1"/>
  <c r="Y64" i="1"/>
  <c r="AF182" i="1"/>
  <c r="AE182" i="1"/>
  <c r="X182" i="1"/>
  <c r="W182" i="1"/>
  <c r="V182" i="1"/>
  <c r="Y182" i="1"/>
  <c r="X165" i="1"/>
  <c r="W165" i="1"/>
  <c r="V165" i="1"/>
  <c r="AE165" i="1"/>
  <c r="AE145" i="1"/>
  <c r="AE144" i="1"/>
  <c r="AE143" i="1"/>
  <c r="Y143" i="1" l="1"/>
  <c r="X145" i="1"/>
  <c r="W145" i="1"/>
  <c r="V145" i="1"/>
  <c r="X144" i="1"/>
  <c r="W144" i="1"/>
  <c r="V144" i="1"/>
  <c r="X143" i="1"/>
  <c r="W143" i="1"/>
  <c r="V143" i="1"/>
  <c r="Y145" i="1"/>
  <c r="Y144" i="1"/>
  <c r="AE158" i="1" l="1"/>
  <c r="AF165" i="1"/>
  <c r="Y165" i="1"/>
  <c r="Y169" i="1" s="1"/>
  <c r="AF158" i="1"/>
  <c r="Y158" i="1"/>
  <c r="X158" i="1"/>
  <c r="X162" i="1" s="1"/>
  <c r="W158" i="1"/>
  <c r="W162" i="1" s="1"/>
  <c r="V158" i="1"/>
  <c r="V162" i="1" s="1"/>
  <c r="AF151" i="1"/>
  <c r="AE151" i="1"/>
  <c r="Y151" i="1"/>
  <c r="Y155" i="1" s="1"/>
  <c r="X151" i="1"/>
  <c r="X155" i="1" s="1"/>
  <c r="W151" i="1"/>
  <c r="W155" i="1" s="1"/>
  <c r="V151" i="1"/>
  <c r="V155" i="1" s="1"/>
  <c r="Y172" i="1"/>
  <c r="AF161" i="1"/>
  <c r="AF160" i="1"/>
  <c r="AF159" i="1"/>
  <c r="Y162" i="1"/>
  <c r="AF154" i="1"/>
  <c r="AF153" i="1"/>
  <c r="AF152" i="1"/>
  <c r="Y122" i="1"/>
  <c r="Y121" i="1"/>
  <c r="Y120" i="1"/>
  <c r="Y119" i="1"/>
  <c r="AF116" i="1"/>
  <c r="AF115" i="1"/>
  <c r="AF114" i="1"/>
  <c r="AF113" i="1"/>
  <c r="AF110" i="1"/>
  <c r="AF109" i="1"/>
  <c r="AF108" i="1"/>
  <c r="AF107" i="1"/>
  <c r="AF143" i="1" l="1"/>
  <c r="AF144" i="1"/>
  <c r="AF145" i="1"/>
  <c r="AE163" i="1"/>
  <c r="AF155" i="1"/>
  <c r="AF162" i="1"/>
  <c r="AF163" i="1" s="1"/>
  <c r="AE156" i="1"/>
  <c r="AF156" i="1" l="1"/>
  <c r="AF175" i="1" s="1"/>
  <c r="AF176" i="1"/>
</calcChain>
</file>

<file path=xl/sharedStrings.xml><?xml version="1.0" encoding="utf-8"?>
<sst xmlns="http://schemas.openxmlformats.org/spreadsheetml/2006/main" count="338" uniqueCount="92">
  <si>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</si>
  <si>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</si>
  <si>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</si>
  <si>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</si>
  <si>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</si>
  <si>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</si>
  <si>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</si>
  <si>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</si>
  <si>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</si>
  <si>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</si>
  <si>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</si>
  <si>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</si>
  <si>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</si>
  <si>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</si>
  <si>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</si>
  <si>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</si>
  <si>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</si>
  <si>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</si>
  <si>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</si>
  <si>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</si>
  <si>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</si>
  <si>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</si>
  <si>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</si>
  <si>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</si>
  <si>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</si>
  <si>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Net sales</t>
  </si>
  <si>
    <t>Messaging</t>
  </si>
  <si>
    <t>Voice and Video</t>
  </si>
  <si>
    <t>Email</t>
  </si>
  <si>
    <t>Operators</t>
  </si>
  <si>
    <t>Other</t>
  </si>
  <si>
    <t>Total</t>
  </si>
  <si>
    <t>Gross profit</t>
  </si>
  <si>
    <t>Opex excl. items affecting comparability*</t>
  </si>
  <si>
    <t>Adj EBITDA*</t>
  </si>
  <si>
    <t>Items affecting comparability in EBITDA*</t>
  </si>
  <si>
    <t>Adjusted EBITDA (previous definition)</t>
  </si>
  <si>
    <t>One-offs in EBITDA (previous definition)</t>
  </si>
  <si>
    <t>Opex excl. one-offs  (previous definition)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</si>
  <si>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</si>
  <si>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</si>
  <si>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</si>
  <si>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</si>
  <si>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</si>
  <si>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</si>
  <si>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</si>
  <si>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</si>
  <si>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</si>
  <si>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</si>
  <si>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</si>
  <si>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</si>
  <si>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</si>
  <si>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</si>
  <si>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</si>
  <si>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</si>
  <si>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Costs for Long Term Incentive Programs (LTIP)</t>
  </si>
  <si>
    <t>Operational currency gains/losses</t>
  </si>
  <si>
    <t>* Adjusted EBITDA where Operational currency gains/losses and Costs for Long Term Incentive Programs are classified as Items affecting comparability</t>
  </si>
  <si>
    <t>investors@sinch.com</t>
  </si>
  <si>
    <t>Sinch Investor Relations</t>
  </si>
  <si>
    <t>Adjustments to EBITDA*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</si>
  <si>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</si>
  <si>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</si>
  <si>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</si>
  <si>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</si>
  <si>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</si>
  <si>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</si>
  <si>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</si>
  <si>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</si>
  <si>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</si>
  <si>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</si>
  <si>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</si>
  <si>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</si>
  <si>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</si>
  <si>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</si>
  <si>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</si>
  <si>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</si>
  <si>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</si>
  <si>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Total proforma Net sales</t>
  </si>
  <si>
    <t>Consolidated Gross profit</t>
  </si>
  <si>
    <t>Other acquisitions*</t>
  </si>
  <si>
    <t>Total proforma Gross profit</t>
  </si>
  <si>
    <t>Consolidated Adj EBITDA</t>
  </si>
  <si>
    <t>Total proforma Adj EBITDA</t>
  </si>
  <si>
    <t>Proforma Adjusted Opex</t>
  </si>
  <si>
    <t>Growth rates (SEK)</t>
  </si>
  <si>
    <t>*Earnings before being consolidated into Sinch "Consolidated", e.g. for Inteliquent, Q421 includes less than 100% of that calendar quarter</t>
  </si>
  <si>
    <t>Gross margin</t>
  </si>
  <si>
    <t>-</t>
  </si>
  <si>
    <r>
      <t xml:space="preserve">**Chatlayer before </t>
    </r>
    <r>
      <rPr>
        <sz val="9.35"/>
        <rFont val="Calibri"/>
        <family val="2"/>
      </rPr>
      <t>1 April</t>
    </r>
    <r>
      <rPr>
        <sz val="11"/>
        <rFont val="Calibri"/>
        <family val="2"/>
        <scheme val="minor"/>
      </rPr>
      <t xml:space="preserve"> 2020, ACL before 1 September 2020, SDI before 1 November 2020, Wavy before 1 February 2021, MessengerPeople from 1 November 2021</t>
    </r>
  </si>
  <si>
    <t>Growth rates in local currency</t>
  </si>
  <si>
    <t>Proforma gross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</si>
</sst>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.35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3" fillId="0" borderId="0" xfId="1" applyFont="1"/>
    <xf numFmtId="3" fontId="1" fillId="0" borderId="0" xfId="1" applyNumberFormat="1"/>
    <xf numFmtId="3" fontId="6" fillId="0" borderId="0" xfId="1" applyNumberFormat="1" applyFont="1"/>
    <xf numFmtId="3" fontId="2" fillId="0" borderId="0" xfId="1" applyNumberFormat="1" applyFont="1"/>
    <xf numFmtId="3" fontId="3" fillId="0" borderId="0" xfId="1" applyNumberFormat="1" applyFont="1"/>
    <xf numFmtId="3" fontId="5" fillId="0" borderId="0" xfId="1" applyNumberFormat="1" applyFont="1"/>
    <xf numFmtId="164" fontId="1" fillId="0" borderId="0" xfId="1" applyNumberFormat="1"/>
    <xf numFmtId="164" fontId="3" fillId="0" borderId="0" xfId="1" applyNumberFormat="1" applyFont="1"/>
    <xf numFmtId="0" fontId="6" fillId="0" borderId="0" xfId="1" applyFont="1"/>
    <xf numFmtId="0" fontId="3" fillId="0" borderId="0" xfId="1" applyFont="1" applyAlignment="1">
      <alignment horizontal="left" indent="1"/>
    </xf>
    <xf numFmtId="3" fontId="1" fillId="0" borderId="0" xfId="1" applyNumberFormat="1" applyAlignment="1">
      <alignment horizontal="left" indent="1"/>
    </xf>
    <xf numFmtId="3" fontId="3" fillId="0" borderId="0" xfId="1" applyNumberFormat="1" applyFont="1" applyAlignment="1">
      <alignment horizontal="left" indent="1"/>
    </xf>
    <xf numFmtId="0" fontId="5" fillId="0" borderId="0" xfId="1" applyFont="1"/>
    <xf numFmtId="0" fontId="1" fillId="0" borderId="0" xfId="1" applyAlignment="1">
      <alignment horizontal="right"/>
    </xf>
    <xf numFmtId="1" fontId="1" fillId="0" borderId="0" xfId="1" applyNumberFormat="1"/>
    <xf numFmtId="0" fontId="5" fillId="0" borderId="0" xfId="1" applyFont="1" applyAlignment="1">
      <alignment horizontal="left"/>
    </xf>
    <xf numFmtId="3" fontId="1" fillId="0" borderId="0" xfId="1" applyNumberFormat="1" applyFill="1"/>
    <xf numFmtId="3" fontId="6" fillId="0" borderId="0" xfId="1" applyNumberFormat="1" applyFont="1" applyFill="1"/>
    <xf numFmtId="3" fontId="3" fillId="0" borderId="0" xfId="1" applyNumberFormat="1" applyFont="1" applyFill="1"/>
    <xf numFmtId="3" fontId="5" fillId="0" borderId="0" xfId="1" applyNumberFormat="1" applyFont="1" applyFill="1"/>
    <xf numFmtId="0" fontId="4" fillId="0" borderId="0" xfId="3"/>
    <xf numFmtId="0" fontId="5" fillId="0" borderId="1" xfId="1" applyFont="1" applyFill="1" applyBorder="1" applyAlignment="1">
      <alignment horizontal="right"/>
    </xf>
    <xf numFmtId="0" fontId="6" fillId="0" borderId="0" xfId="1" applyFont="1" applyFill="1"/>
    <xf numFmtId="164" fontId="6" fillId="0" borderId="0" xfId="1" applyNumberFormat="1" applyFont="1" applyFill="1"/>
    <xf numFmtId="1" fontId="6" fillId="0" borderId="0" xfId="1" applyNumberFormat="1" applyFont="1" applyFill="1"/>
    <xf numFmtId="0" fontId="6" fillId="0" borderId="0" xfId="1" applyFont="1" applyFill="1" applyAlignment="1">
      <alignment horizontal="right"/>
    </xf>
    <xf numFmtId="1" fontId="3" fillId="0" borderId="0" xfId="1" applyNumberFormat="1" applyFont="1"/>
    <xf numFmtId="1" fontId="5" fillId="0" borderId="0" xfId="1" applyNumberFormat="1" applyFont="1" applyFill="1"/>
    <xf numFmtId="165" fontId="6" fillId="0" borderId="0" xfId="4" applyNumberFormat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164" fontId="6" fillId="0" borderId="0" xfId="1" applyNumberFormat="1" applyFont="1"/>
    <xf numFmtId="0" fontId="3" fillId="0" borderId="0" xfId="0" applyFont="1"/>
    <xf numFmtId="0" fontId="0" fillId="0" borderId="0" xfId="0" applyAlignment="1">
      <alignment horizontal="left"/>
    </xf>
    <xf numFmtId="4" fontId="2" fillId="0" borderId="0" xfId="0" applyNumberFormat="1" applyFont="1"/>
    <xf numFmtId="9" fontId="0" fillId="0" borderId="0" xfId="4" applyFont="1"/>
    <xf numFmtId="9" fontId="6" fillId="0" borderId="0" xfId="4" applyFont="1" applyFill="1"/>
    <xf numFmtId="0" fontId="3" fillId="0" borderId="0" xfId="0" applyFont="1" applyAlignment="1">
      <alignment horizontal="left"/>
    </xf>
    <xf numFmtId="9" fontId="0" fillId="0" borderId="0" xfId="4" applyFont="1" applyFill="1"/>
    <xf numFmtId="4" fontId="2" fillId="0" borderId="0" xfId="0" quotePrefix="1" applyNumberFormat="1" applyFont="1"/>
    <xf numFmtId="3" fontId="0" fillId="0" borderId="0" xfId="1" applyNumberFormat="1" applyFont="1"/>
    <xf numFmtId="16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4" fontId="2" fillId="0" borderId="0" xfId="0" applyNumberFormat="1" applyFont="1" applyFill="1"/>
    <xf numFmtId="164" fontId="0" fillId="0" borderId="0" xfId="0" quotePrefix="1" applyNumberFormat="1" applyFill="1" applyAlignment="1">
      <alignment horizontal="right"/>
    </xf>
    <xf numFmtId="3" fontId="3" fillId="0" borderId="0" xfId="0" applyNumberFormat="1" applyFont="1" applyFill="1"/>
    <xf numFmtId="4" fontId="2" fillId="0" borderId="0" xfId="0" quotePrefix="1" applyNumberFormat="1" applyFont="1" applyFill="1"/>
    <xf numFmtId="164" fontId="3" fillId="0" borderId="0" xfId="0" quotePrefix="1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9" fontId="6" fillId="0" borderId="0" xfId="1" applyNumberFormat="1" applyFont="1"/>
    <xf numFmtId="9" fontId="5" fillId="0" borderId="0" xfId="4" applyFont="1" applyFill="1"/>
  </cellXfs>
  <cellStyles count="5">
    <cellStyle name="Hyperlink" xfId="3" builtinId="8"/>
    <cellStyle name="Hyperlink 2" xfId="2" xr:uid="{E43DA3D7-7ABB-43B5-9D9A-200ECF189A4E}"/>
    <cellStyle name="Normal" xfId="0" builtinId="0"/>
    <cellStyle name="Normal 6" xfId="1" xr:uid="{B249D0D9-7802-4E0F-B62F-85A0F7C13FD1}"/>
    <cellStyle name="Percent" xfId="4" builtinId="5"/>
  </cellStyles>
  <dxfs count="0"/>
  <tableStyles count="0" defaultTableStyle="TableStyleMedium2" defaultPivotStyle="PivotStyleLight16"/>
  <colors>
    <mruColors>
      <color rgb="FFA8D7E2"/>
      <color rgb="FF0A273D"/>
      <color rgb="FFCBCCCB"/>
      <color rgb="FFFFBE3C"/>
      <color rgb="FF007171"/>
      <color rgb="FFA6D5C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1278551</xdr:colOff>
      <xdr:row>2</xdr:row>
      <xdr:rowOff>173297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37761F-74B2-4A00-85B9-25BC4BEB6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032" cy="476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FF86-45A1-4D1D-961F-C4743D3C086B}">
  <dimension ref="A4:XFB191"/>
  <sheetViews>
    <sheetView showGridLines="0" tabSelected="1" zoomScaleNormal="100" workbookViewId="0">
      <pane xSplit="1" ySplit="6" topLeftCell="I100" activePane="bottomRight" state="frozen"/>
      <selection pane="topRight" activeCell="C1" sqref="C1"/>
      <selection pane="bottomLeft" activeCell="A7" sqref="A7"/>
      <selection pane="bottomRight" activeCell="X126" sqref="X126"/>
    </sheetView>
  </sheetViews>
  <sheetFormatPr defaultColWidth="9.1796875" defaultRowHeight="14.5" outlineLevelRow="1" x14ac:dyDescent="0.35"/>
  <cols>
    <col min="1" max="1" width="51.26953125" style="1" customWidth="1"/>
    <col min="2" max="11" width="9.1796875" style="1" customWidth="1"/>
    <col min="12" max="24" width="9.1796875" style="1"/>
    <col min="25" max="25" width="9.1796875" style="26"/>
    <col min="26" max="31" width="9.1796875" style="1"/>
    <col min="32" max="32" width="9.1796875" style="26"/>
    <col min="33" max="35" width="9.1796875" style="1"/>
    <col min="36" max="36" width="20" style="1" bestFit="1" customWidth="1"/>
    <col min="37" max="16384" width="9.1796875" style="1"/>
  </cols>
  <sheetData>
    <row r="4" spans="1:16382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25" t="s">
        <v>24</v>
      </c>
      <c r="Z4" s="3"/>
      <c r="AA4" s="3">
        <v>2016</v>
      </c>
      <c r="AB4" s="3">
        <v>2017</v>
      </c>
      <c r="AC4" s="3">
        <v>2018</v>
      </c>
      <c r="AD4" s="3">
        <v>2019</v>
      </c>
      <c r="AE4" s="3">
        <v>2020</v>
      </c>
      <c r="AF4" s="25">
        <v>2021</v>
      </c>
    </row>
    <row r="6" spans="1:16382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1"/>
      <c r="Z6" s="5"/>
      <c r="AA6" s="5"/>
      <c r="AB6" s="5"/>
      <c r="AC6" s="5"/>
      <c r="AD6" s="5"/>
      <c r="AE6" s="5"/>
      <c r="AF6" s="21"/>
    </row>
    <row r="7" spans="1:16382" x14ac:dyDescent="0.35">
      <c r="A7" s="1" t="s">
        <v>26</v>
      </c>
      <c r="B7" s="5">
        <v>230.2</v>
      </c>
      <c r="C7" s="5">
        <v>256.60000000000002</v>
      </c>
      <c r="D7" s="5">
        <v>552.79999999999995</v>
      </c>
      <c r="E7" s="5">
        <v>619.1</v>
      </c>
      <c r="F7" s="5">
        <v>566.4</v>
      </c>
      <c r="G7" s="5">
        <v>696.7</v>
      </c>
      <c r="H7" s="5">
        <v>726.2</v>
      </c>
      <c r="I7" s="5">
        <v>857.9</v>
      </c>
      <c r="J7" s="5">
        <v>812.4</v>
      </c>
      <c r="K7" s="5">
        <v>947.7</v>
      </c>
      <c r="L7" s="5">
        <v>921.8</v>
      </c>
      <c r="M7" s="5">
        <v>1070.3</v>
      </c>
      <c r="N7" s="5">
        <v>1025.2938903784</v>
      </c>
      <c r="O7" s="5">
        <v>1096.7213435030001</v>
      </c>
      <c r="P7" s="5">
        <v>1126.2461992126</v>
      </c>
      <c r="Q7" s="5">
        <v>1444.2051565809006</v>
      </c>
      <c r="R7" s="5">
        <v>1534.3181985985</v>
      </c>
      <c r="S7" s="5">
        <v>1561.9866522978</v>
      </c>
      <c r="T7" s="5">
        <v>1718.0597908572004</v>
      </c>
      <c r="U7" s="5">
        <v>2767.5710309302003</v>
      </c>
      <c r="V7" s="5">
        <v>3083.0191020109996</v>
      </c>
      <c r="W7" s="5">
        <v>3379.6977592917001</v>
      </c>
      <c r="X7" s="5">
        <v>3567.8748916932</v>
      </c>
      <c r="Y7" s="21">
        <v>4435.8381694145</v>
      </c>
      <c r="Z7" s="7"/>
      <c r="AA7" s="5">
        <v>1658.6999999999998</v>
      </c>
      <c r="AB7" s="5">
        <v>2847.2000000000003</v>
      </c>
      <c r="AC7" s="5">
        <v>3752.4</v>
      </c>
      <c r="AD7" s="5">
        <v>4692.5</v>
      </c>
      <c r="AE7" s="5">
        <v>7582</v>
      </c>
      <c r="AF7" s="21">
        <v>14466.4299224104</v>
      </c>
      <c r="AG7" s="5"/>
      <c r="AH7" s="5"/>
      <c r="AI7" s="5"/>
      <c r="AJ7" s="5"/>
    </row>
    <row r="8" spans="1:16382" x14ac:dyDescent="0.35">
      <c r="A8" s="1" t="s">
        <v>27</v>
      </c>
      <c r="B8" s="5"/>
      <c r="C8" s="5"/>
      <c r="D8" s="5"/>
      <c r="E8" s="5">
        <v>1.4</v>
      </c>
      <c r="F8" s="5">
        <v>11.4</v>
      </c>
      <c r="G8" s="5">
        <v>10.8</v>
      </c>
      <c r="H8" s="5">
        <v>12.7</v>
      </c>
      <c r="I8" s="5">
        <v>15.3</v>
      </c>
      <c r="J8" s="5">
        <v>15</v>
      </c>
      <c r="K8" s="5">
        <v>17.8</v>
      </c>
      <c r="L8" s="5">
        <v>20.5</v>
      </c>
      <c r="M8" s="5">
        <v>38.200000000000003</v>
      </c>
      <c r="N8" s="5">
        <v>45.005808540000004</v>
      </c>
      <c r="O8" s="5">
        <v>56.938400720000004</v>
      </c>
      <c r="P8" s="5">
        <v>69.959915580000001</v>
      </c>
      <c r="Q8" s="5">
        <v>76.922187249999993</v>
      </c>
      <c r="R8" s="5">
        <v>72.454016139999993</v>
      </c>
      <c r="S8" s="5">
        <v>53.87550933</v>
      </c>
      <c r="T8" s="5">
        <v>60.916189190000004</v>
      </c>
      <c r="U8" s="5">
        <v>78.26161006000001</v>
      </c>
      <c r="V8" s="5">
        <v>96.839889429999999</v>
      </c>
      <c r="W8" s="5">
        <v>110.21383144999999</v>
      </c>
      <c r="X8" s="5">
        <v>74.972286990000015</v>
      </c>
      <c r="Y8" s="21">
        <v>365.17579729419998</v>
      </c>
      <c r="Z8" s="7"/>
      <c r="AA8" s="5">
        <v>1.4</v>
      </c>
      <c r="AB8" s="5">
        <v>50.2</v>
      </c>
      <c r="AC8" s="5">
        <v>91.4</v>
      </c>
      <c r="AD8" s="5">
        <v>248.8</v>
      </c>
      <c r="AE8" s="5">
        <v>265.5</v>
      </c>
      <c r="AF8" s="21">
        <v>647.20180516419998</v>
      </c>
      <c r="AG8" s="5"/>
      <c r="AH8" s="5"/>
      <c r="AI8" s="5"/>
      <c r="AJ8" s="5"/>
    </row>
    <row r="9" spans="1:16382" x14ac:dyDescent="0.35">
      <c r="A9" s="1" t="s">
        <v>28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1">
        <v>80.955086609999995</v>
      </c>
      <c r="Z9" s="7"/>
      <c r="AA9" s="5"/>
      <c r="AB9" s="5"/>
      <c r="AC9" s="5"/>
      <c r="AD9" s="5"/>
      <c r="AE9" s="5"/>
      <c r="AF9" s="21">
        <v>80.955086609999995</v>
      </c>
      <c r="AG9" s="5"/>
      <c r="AH9" s="5"/>
      <c r="AI9" s="5"/>
      <c r="AJ9" s="5"/>
    </row>
    <row r="10" spans="1:16382" x14ac:dyDescent="0.35">
      <c r="A10" s="1" t="s">
        <v>29</v>
      </c>
      <c r="B10" s="5">
        <v>37.9</v>
      </c>
      <c r="C10" s="5">
        <v>38.200000000000003</v>
      </c>
      <c r="D10" s="5">
        <v>37.799999999999997</v>
      </c>
      <c r="E10" s="5">
        <v>50</v>
      </c>
      <c r="F10" s="5">
        <v>45.6</v>
      </c>
      <c r="G10" s="5">
        <v>40.700000000000003</v>
      </c>
      <c r="H10" s="5">
        <v>44</v>
      </c>
      <c r="I10" s="5">
        <v>38.299999999999997</v>
      </c>
      <c r="J10" s="5">
        <v>33.200000000000003</v>
      </c>
      <c r="K10" s="5">
        <v>33.6</v>
      </c>
      <c r="L10" s="5">
        <v>39.5</v>
      </c>
      <c r="M10" s="5">
        <v>50.6</v>
      </c>
      <c r="N10" s="5">
        <v>43.355045560000001</v>
      </c>
      <c r="O10" s="5">
        <v>44.208131979999997</v>
      </c>
      <c r="P10" s="5">
        <v>42.013369399999995</v>
      </c>
      <c r="Q10" s="5">
        <v>43.748165830000005</v>
      </c>
      <c r="R10" s="5">
        <v>49.147818530000002</v>
      </c>
      <c r="S10" s="5">
        <v>39.028056380000002</v>
      </c>
      <c r="T10" s="5">
        <v>39.688983799999995</v>
      </c>
      <c r="U10" s="5">
        <v>189.24770814920001</v>
      </c>
      <c r="V10" s="5">
        <v>224.11281670839998</v>
      </c>
      <c r="W10" s="5">
        <v>268.72013603530002</v>
      </c>
      <c r="X10" s="5">
        <v>333.34489473209999</v>
      </c>
      <c r="Y10" s="21">
        <v>355.97535698170009</v>
      </c>
      <c r="Z10" s="7"/>
      <c r="AA10" s="5">
        <v>163.80000000000001</v>
      </c>
      <c r="AB10" s="5">
        <v>168.7</v>
      </c>
      <c r="AC10" s="5">
        <v>156.80000000000001</v>
      </c>
      <c r="AD10" s="5">
        <v>173.3</v>
      </c>
      <c r="AE10" s="5">
        <v>317.10000000000002</v>
      </c>
      <c r="AF10" s="21">
        <v>1182.1532044575001</v>
      </c>
      <c r="AG10" s="5"/>
      <c r="AH10" s="5"/>
      <c r="AI10" s="5"/>
      <c r="AJ10" s="5"/>
    </row>
    <row r="11" spans="1:16382" x14ac:dyDescent="0.35">
      <c r="A11" s="1" t="s">
        <v>30</v>
      </c>
      <c r="B11" s="5">
        <v>-0.89999999999997726</v>
      </c>
      <c r="C11" s="5">
        <v>-4.5</v>
      </c>
      <c r="D11" s="5">
        <v>-0.39999999999986358</v>
      </c>
      <c r="E11" s="5">
        <v>-0.89999999999997726</v>
      </c>
      <c r="F11" s="5">
        <v>-1.1999999999999318</v>
      </c>
      <c r="G11" s="5">
        <v>-3</v>
      </c>
      <c r="H11" s="5">
        <v>-1.5000000000001137</v>
      </c>
      <c r="I11" s="5">
        <v>-2.1999999999999318</v>
      </c>
      <c r="J11" s="5">
        <v>-2</v>
      </c>
      <c r="K11" s="5">
        <v>-1.7000000000000455</v>
      </c>
      <c r="L11" s="5">
        <v>-2.5</v>
      </c>
      <c r="M11" s="5">
        <v>-7.7999999999999545</v>
      </c>
      <c r="N11" s="5">
        <v>-11.889053669999999</v>
      </c>
      <c r="O11" s="5">
        <v>-21.216536190000003</v>
      </c>
      <c r="P11" s="5">
        <v>-21.77489774</v>
      </c>
      <c r="Q11" s="5">
        <v>-24.184614709999998</v>
      </c>
      <c r="R11" s="5">
        <v>-31.70995881</v>
      </c>
      <c r="S11" s="5">
        <v>-33.024912149999992</v>
      </c>
      <c r="T11" s="5">
        <v>-40.916648160000008</v>
      </c>
      <c r="U11" s="5">
        <v>-35.59614774500001</v>
      </c>
      <c r="V11" s="5">
        <v>-54.117765697899998</v>
      </c>
      <c r="W11" s="5">
        <v>-76.453093803600012</v>
      </c>
      <c r="X11" s="5">
        <v>-38.449941556600002</v>
      </c>
      <c r="Y11" s="21">
        <v>-30.494976011200016</v>
      </c>
      <c r="Z11" s="7"/>
      <c r="AA11" s="5">
        <v>-6.5999999999999091</v>
      </c>
      <c r="AB11" s="5">
        <v>-8</v>
      </c>
      <c r="AC11" s="5">
        <v>-14.000000000000455</v>
      </c>
      <c r="AD11" s="5">
        <v>-79</v>
      </c>
      <c r="AE11" s="5">
        <v>-141.20000000000002</v>
      </c>
      <c r="AF11" s="21">
        <v>-199.51577706930004</v>
      </c>
      <c r="AG11" s="5"/>
      <c r="AH11" s="5"/>
      <c r="AI11" s="5"/>
      <c r="AJ11" s="5"/>
    </row>
    <row r="12" spans="1:16382" x14ac:dyDescent="0.35">
      <c r="A12" s="4" t="s">
        <v>31</v>
      </c>
      <c r="B12" s="8">
        <v>267.2</v>
      </c>
      <c r="C12" s="8">
        <v>290.3</v>
      </c>
      <c r="D12" s="8">
        <v>590.20000000000005</v>
      </c>
      <c r="E12" s="8">
        <v>669.6</v>
      </c>
      <c r="F12" s="8">
        <v>622.20000000000005</v>
      </c>
      <c r="G12" s="8">
        <v>745.2</v>
      </c>
      <c r="H12" s="8">
        <v>781.4</v>
      </c>
      <c r="I12" s="8">
        <v>909.3</v>
      </c>
      <c r="J12" s="8">
        <v>858.6</v>
      </c>
      <c r="K12" s="8">
        <v>997.4</v>
      </c>
      <c r="L12" s="8">
        <v>979.3</v>
      </c>
      <c r="M12" s="8">
        <v>1151.3</v>
      </c>
      <c r="N12" s="8">
        <v>1101.7656908084</v>
      </c>
      <c r="O12" s="8">
        <v>1176.651340013</v>
      </c>
      <c r="P12" s="8">
        <v>1216.4445864526001</v>
      </c>
      <c r="Q12" s="8">
        <v>1540.6908949509007</v>
      </c>
      <c r="R12" s="8">
        <v>1624.2100744585</v>
      </c>
      <c r="S12" s="8">
        <v>1621.8653058578</v>
      </c>
      <c r="T12" s="8">
        <v>1777.7483156872004</v>
      </c>
      <c r="U12" s="8">
        <v>2999.4842013944003</v>
      </c>
      <c r="V12" s="8">
        <v>3349.8540424514995</v>
      </c>
      <c r="W12" s="8">
        <v>3682.1786329734</v>
      </c>
      <c r="X12" s="8">
        <v>3937.7421318586998</v>
      </c>
      <c r="Y12" s="23">
        <v>5207.4494342891994</v>
      </c>
      <c r="Z12" s="7"/>
      <c r="AA12" s="8">
        <v>1817.3</v>
      </c>
      <c r="AB12" s="8">
        <v>3058.1</v>
      </c>
      <c r="AC12" s="8">
        <v>3986.6</v>
      </c>
      <c r="AD12" s="8">
        <v>5035.6000000000004</v>
      </c>
      <c r="AE12" s="8">
        <v>8023.3</v>
      </c>
      <c r="AF12" s="23">
        <v>16177.124241572799</v>
      </c>
      <c r="AG12" s="5"/>
      <c r="AH12" s="5"/>
      <c r="AI12" s="5"/>
      <c r="AJ12" s="5"/>
    </row>
    <row r="13" spans="1:16382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1"/>
      <c r="Z13" s="7"/>
      <c r="AA13" s="5"/>
      <c r="AB13" s="5"/>
      <c r="AC13" s="5"/>
      <c r="AD13" s="5"/>
      <c r="AE13" s="5"/>
      <c r="AF13" s="21"/>
      <c r="AG13" s="5"/>
      <c r="AH13" s="5"/>
      <c r="AI13" s="5"/>
      <c r="AJ13" s="5"/>
    </row>
    <row r="14" spans="1:16382" x14ac:dyDescent="0.35">
      <c r="A14" s="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47"/>
      <c r="Z14" s="7"/>
      <c r="AA14" s="5"/>
      <c r="AB14" s="5"/>
      <c r="AC14" s="5"/>
      <c r="AD14" s="5"/>
      <c r="AE14" s="5"/>
      <c r="AF14" s="21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</row>
    <row r="15" spans="1:16382" x14ac:dyDescent="0.35">
      <c r="A15" s="1" t="s">
        <v>26</v>
      </c>
      <c r="B15" s="5">
        <v>32.5</v>
      </c>
      <c r="C15" s="5">
        <v>32.5</v>
      </c>
      <c r="D15" s="5">
        <v>130.80000000000001</v>
      </c>
      <c r="E15" s="5">
        <v>142.19999999999999</v>
      </c>
      <c r="F15" s="5">
        <v>139.6</v>
      </c>
      <c r="G15" s="5">
        <v>149.80000000000001</v>
      </c>
      <c r="H15" s="5">
        <v>148</v>
      </c>
      <c r="I15" s="5">
        <v>162.4</v>
      </c>
      <c r="J15" s="5">
        <v>161.5</v>
      </c>
      <c r="K15" s="5">
        <v>207.5</v>
      </c>
      <c r="L15" s="5">
        <v>203.7</v>
      </c>
      <c r="M15" s="5">
        <v>244.60000000000002</v>
      </c>
      <c r="N15" s="5">
        <v>228.37425460949993</v>
      </c>
      <c r="O15" s="5">
        <v>259.15991772260014</v>
      </c>
      <c r="P15" s="5">
        <v>272.83714876769983</v>
      </c>
      <c r="Q15" s="5">
        <v>363.98488381430087</v>
      </c>
      <c r="R15" s="5">
        <v>374.25281752730007</v>
      </c>
      <c r="S15" s="5">
        <v>412.24442069939988</v>
      </c>
      <c r="T15" s="5">
        <v>428.97715150439996</v>
      </c>
      <c r="U15" s="5">
        <v>668.4638922954008</v>
      </c>
      <c r="V15" s="5">
        <v>691.10631060979972</v>
      </c>
      <c r="W15" s="5">
        <v>723.84217545810054</v>
      </c>
      <c r="X15" s="5">
        <v>715.33866802850036</v>
      </c>
      <c r="Y15" s="21">
        <v>945.66091675319876</v>
      </c>
      <c r="Z15" s="7"/>
      <c r="AA15" s="5">
        <v>336.3</v>
      </c>
      <c r="AB15" s="5">
        <v>599.79999999999995</v>
      </c>
      <c r="AC15" s="5">
        <v>817.30000000000007</v>
      </c>
      <c r="AD15" s="5">
        <v>1124.4000000000001</v>
      </c>
      <c r="AE15" s="5">
        <v>1883.9382820265005</v>
      </c>
      <c r="AF15" s="21">
        <v>3075.9480708495994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</row>
    <row r="16" spans="1:16382" x14ac:dyDescent="0.35">
      <c r="A16" s="1" t="s">
        <v>27</v>
      </c>
      <c r="B16" s="5"/>
      <c r="C16" s="5"/>
      <c r="D16" s="5"/>
      <c r="E16" s="5">
        <v>0.9</v>
      </c>
      <c r="F16" s="5">
        <v>8.9</v>
      </c>
      <c r="G16" s="5">
        <v>8.4</v>
      </c>
      <c r="H16" s="5">
        <v>9.5</v>
      </c>
      <c r="I16" s="5">
        <v>9.5</v>
      </c>
      <c r="J16" s="5">
        <v>8.8000000000000007</v>
      </c>
      <c r="K16" s="5">
        <v>10.1</v>
      </c>
      <c r="L16" s="5">
        <v>11.6</v>
      </c>
      <c r="M16" s="5">
        <v>20</v>
      </c>
      <c r="N16" s="5">
        <v>21.566348669800007</v>
      </c>
      <c r="O16" s="5">
        <v>21.748680000000007</v>
      </c>
      <c r="P16" s="5">
        <v>31.66118595</v>
      </c>
      <c r="Q16" s="5">
        <v>34.525827309999997</v>
      </c>
      <c r="R16" s="5">
        <v>26.783428799999999</v>
      </c>
      <c r="S16" s="5">
        <v>13.042611960000016</v>
      </c>
      <c r="T16" s="5">
        <v>14.56543117999999</v>
      </c>
      <c r="U16" s="5">
        <v>22.952454869999997</v>
      </c>
      <c r="V16" s="5">
        <v>13.489369540000002</v>
      </c>
      <c r="W16" s="5">
        <v>19.744234279999986</v>
      </c>
      <c r="X16" s="5">
        <v>20.911755990000024</v>
      </c>
      <c r="Y16" s="21">
        <v>162.45189750319994</v>
      </c>
      <c r="Z16" s="7"/>
      <c r="AA16" s="5">
        <v>0.9</v>
      </c>
      <c r="AB16" s="5">
        <v>36.299999999999997</v>
      </c>
      <c r="AC16" s="5">
        <v>50.5</v>
      </c>
      <c r="AD16" s="5">
        <v>109.5</v>
      </c>
      <c r="AE16" s="5">
        <v>77.343926809999999</v>
      </c>
      <c r="AF16" s="21">
        <v>216.59725731319995</v>
      </c>
      <c r="AG16" s="5"/>
      <c r="AH16" s="5"/>
      <c r="AI16" s="5"/>
      <c r="AJ16" s="5"/>
    </row>
    <row r="17" spans="1:36" x14ac:dyDescent="0.35">
      <c r="A17" s="1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1">
        <v>63.819769319099997</v>
      </c>
      <c r="Z17" s="7"/>
      <c r="AA17" s="5"/>
      <c r="AB17" s="5"/>
      <c r="AC17" s="5"/>
      <c r="AD17" s="5"/>
      <c r="AE17" s="5"/>
      <c r="AF17" s="21">
        <v>63.819769319099997</v>
      </c>
      <c r="AG17" s="5"/>
      <c r="AH17" s="5"/>
      <c r="AI17" s="5"/>
      <c r="AJ17" s="5"/>
    </row>
    <row r="18" spans="1:36" x14ac:dyDescent="0.35">
      <c r="A18" s="1" t="s">
        <v>29</v>
      </c>
      <c r="B18" s="5">
        <v>34.6</v>
      </c>
      <c r="C18" s="5">
        <v>31.8</v>
      </c>
      <c r="D18" s="5">
        <v>34.1</v>
      </c>
      <c r="E18" s="5">
        <v>46.9</v>
      </c>
      <c r="F18" s="5">
        <v>42.7</v>
      </c>
      <c r="G18" s="5">
        <v>34</v>
      </c>
      <c r="H18" s="5">
        <v>39.1</v>
      </c>
      <c r="I18" s="5">
        <v>28</v>
      </c>
      <c r="J18" s="5">
        <v>29.7</v>
      </c>
      <c r="K18" s="5">
        <v>30.8</v>
      </c>
      <c r="L18" s="5">
        <v>35</v>
      </c>
      <c r="M18" s="5">
        <v>45.2</v>
      </c>
      <c r="N18" s="5">
        <v>39.559255846999996</v>
      </c>
      <c r="O18" s="5">
        <v>40.180011399999998</v>
      </c>
      <c r="P18" s="5">
        <v>39.073946379999995</v>
      </c>
      <c r="Q18" s="5">
        <v>41.431884620000005</v>
      </c>
      <c r="R18" s="5">
        <v>45.657983549999997</v>
      </c>
      <c r="S18" s="5">
        <v>35.002192149999999</v>
      </c>
      <c r="T18" s="5">
        <v>37.073253059999999</v>
      </c>
      <c r="U18" s="5">
        <v>82.315610462799995</v>
      </c>
      <c r="V18" s="5">
        <v>87.432219318600005</v>
      </c>
      <c r="W18" s="5">
        <v>103.98409814180002</v>
      </c>
      <c r="X18" s="5">
        <v>132.85611025519992</v>
      </c>
      <c r="Y18" s="21">
        <v>128.57712214060012</v>
      </c>
      <c r="Z18" s="7"/>
      <c r="AA18" s="5">
        <v>147.4</v>
      </c>
      <c r="AB18" s="5">
        <v>144</v>
      </c>
      <c r="AC18" s="5">
        <v>140.6</v>
      </c>
      <c r="AD18" s="5">
        <v>160.19999999999999</v>
      </c>
      <c r="AE18" s="5">
        <v>200.04903922279999</v>
      </c>
      <c r="AF18" s="21">
        <v>452.84954985620004</v>
      </c>
      <c r="AG18" s="5"/>
      <c r="AH18" s="5"/>
      <c r="AI18" s="5"/>
      <c r="AJ18" s="5"/>
    </row>
    <row r="19" spans="1:36" x14ac:dyDescent="0.35">
      <c r="A19" s="1" t="s">
        <v>30</v>
      </c>
      <c r="B19" s="5">
        <v>0.10000000000000853</v>
      </c>
      <c r="C19" s="5">
        <v>0.10000000000000853</v>
      </c>
      <c r="D19" s="5">
        <v>0</v>
      </c>
      <c r="E19" s="5">
        <v>-0.59999999999999432</v>
      </c>
      <c r="F19" s="5">
        <v>0.10000000000002274</v>
      </c>
      <c r="G19" s="5">
        <v>-1.5000000000000284</v>
      </c>
      <c r="H19" s="5">
        <v>1.5</v>
      </c>
      <c r="I19" s="5">
        <v>-9.9999999999994316E-2</v>
      </c>
      <c r="J19" s="5">
        <v>0</v>
      </c>
      <c r="K19" s="5">
        <v>0.19999999999998863</v>
      </c>
      <c r="L19" s="5">
        <v>-0.39999999999997726</v>
      </c>
      <c r="M19" s="5">
        <v>9.9999999999965894E-2</v>
      </c>
      <c r="N19" s="5">
        <v>2.2370000158679348E-7</v>
      </c>
      <c r="O19" s="5">
        <v>-4.7370000885726959E-7</v>
      </c>
      <c r="P19" s="5">
        <v>-2.8395506999942532E-3</v>
      </c>
      <c r="Q19" s="5">
        <v>0.29559985680000528</v>
      </c>
      <c r="R19" s="5">
        <v>0</v>
      </c>
      <c r="S19" s="5">
        <v>0</v>
      </c>
      <c r="T19" s="5">
        <v>0</v>
      </c>
      <c r="U19" s="5">
        <v>21.929371871500003</v>
      </c>
      <c r="V19" s="5">
        <v>28.001819120699999</v>
      </c>
      <c r="W19" s="5">
        <v>21.772723483299995</v>
      </c>
      <c r="X19" s="5">
        <v>26.449141260400008</v>
      </c>
      <c r="Y19" s="21">
        <v>47.43245053039999</v>
      </c>
      <c r="Z19" s="7"/>
      <c r="AA19" s="5">
        <v>1.2999999999999545</v>
      </c>
      <c r="AB19" s="5">
        <v>-9.9999999999909051E-2</v>
      </c>
      <c r="AC19" s="5">
        <v>0</v>
      </c>
      <c r="AD19" s="5">
        <v>0</v>
      </c>
      <c r="AE19" s="5">
        <v>21.929371871500003</v>
      </c>
      <c r="AF19" s="21">
        <v>123.65613439480001</v>
      </c>
      <c r="AG19" s="5"/>
      <c r="AH19" s="5"/>
      <c r="AI19" s="5"/>
      <c r="AJ19" s="5"/>
    </row>
    <row r="20" spans="1:36" x14ac:dyDescent="0.35">
      <c r="A20" s="4" t="s">
        <v>31</v>
      </c>
      <c r="B20" s="8">
        <v>67.2</v>
      </c>
      <c r="C20" s="8">
        <v>64.400000000000006</v>
      </c>
      <c r="D20" s="8">
        <v>164.9</v>
      </c>
      <c r="E20" s="8">
        <v>189.4</v>
      </c>
      <c r="F20" s="8">
        <v>191.3</v>
      </c>
      <c r="G20" s="8">
        <v>190.7</v>
      </c>
      <c r="H20" s="8">
        <v>198.1</v>
      </c>
      <c r="I20" s="8">
        <v>199.8</v>
      </c>
      <c r="J20" s="8">
        <v>200</v>
      </c>
      <c r="K20" s="8">
        <v>248.6</v>
      </c>
      <c r="L20" s="8">
        <v>249.9</v>
      </c>
      <c r="M20" s="8">
        <v>309.89999999999998</v>
      </c>
      <c r="N20" s="8">
        <v>289.49985934999989</v>
      </c>
      <c r="O20" s="8">
        <v>321.08860864890011</v>
      </c>
      <c r="P20" s="8">
        <v>343.56944154699983</v>
      </c>
      <c r="Q20" s="8">
        <v>440.23819560110087</v>
      </c>
      <c r="R20" s="8">
        <v>446.69422987730007</v>
      </c>
      <c r="S20" s="8">
        <v>460.28922480939985</v>
      </c>
      <c r="T20" s="8">
        <v>480.61583574439993</v>
      </c>
      <c r="U20" s="8">
        <v>795.66132949970086</v>
      </c>
      <c r="V20" s="8">
        <v>820.02971858909973</v>
      </c>
      <c r="W20" s="8">
        <v>869.34323136320052</v>
      </c>
      <c r="X20" s="8">
        <v>895.55567553410037</v>
      </c>
      <c r="Y20" s="23">
        <v>1347.9421562464988</v>
      </c>
      <c r="Z20" s="7"/>
      <c r="AA20" s="9">
        <v>485.9</v>
      </c>
      <c r="AB20" s="9">
        <v>780</v>
      </c>
      <c r="AC20" s="9">
        <v>1008.4</v>
      </c>
      <c r="AD20" s="9">
        <v>1394.1</v>
      </c>
      <c r="AE20" s="9">
        <v>2183.2606199308007</v>
      </c>
      <c r="AF20" s="23">
        <v>3932.8707817328996</v>
      </c>
      <c r="AG20" s="5"/>
      <c r="AH20" s="5"/>
      <c r="AI20" s="5"/>
      <c r="AJ20" s="5"/>
    </row>
    <row r="21" spans="1:36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7"/>
      <c r="AA21" s="10"/>
      <c r="AB21" s="10"/>
      <c r="AC21" s="10"/>
      <c r="AD21" s="10"/>
      <c r="AE21" s="10"/>
      <c r="AF21" s="27"/>
      <c r="AG21" s="5"/>
      <c r="AH21" s="5"/>
      <c r="AI21" s="5"/>
      <c r="AJ21" s="5"/>
    </row>
    <row r="22" spans="1:36" x14ac:dyDescent="0.35">
      <c r="A22" s="4" t="s">
        <v>33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0"/>
      <c r="X22" s="10"/>
      <c r="Y22" s="27"/>
      <c r="Z22" s="7"/>
      <c r="AA22" s="10"/>
      <c r="AB22" s="10"/>
      <c r="AC22" s="10"/>
      <c r="AD22" s="10"/>
      <c r="AE22" s="10"/>
      <c r="AF22" s="27"/>
      <c r="AG22" s="5"/>
      <c r="AH22" s="5"/>
      <c r="AI22" s="5"/>
      <c r="AJ22" s="5"/>
    </row>
    <row r="23" spans="1:36" x14ac:dyDescent="0.35">
      <c r="A23" s="1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5">
        <v>-123.56828469480024</v>
      </c>
      <c r="O23" s="5">
        <v>-143.56266379569993</v>
      </c>
      <c r="P23" s="5">
        <v>-138.37860258410015</v>
      </c>
      <c r="Q23" s="5">
        <v>-154.48955892809997</v>
      </c>
      <c r="R23" s="5">
        <v>-200.70448365059997</v>
      </c>
      <c r="S23" s="5">
        <v>-194.75463428490019</v>
      </c>
      <c r="T23" s="5">
        <v>-177.47741922180015</v>
      </c>
      <c r="U23" s="5">
        <v>-303.76031367949969</v>
      </c>
      <c r="V23" s="5">
        <v>-406.00332800140023</v>
      </c>
      <c r="W23" s="5">
        <v>-422.58433199610062</v>
      </c>
      <c r="X23" s="20">
        <v>-434.82136102529989</v>
      </c>
      <c r="Y23" s="21">
        <v>-563.28942676250006</v>
      </c>
      <c r="AA23" s="7"/>
      <c r="AB23" s="7"/>
      <c r="AC23" s="7"/>
      <c r="AD23" s="5">
        <v>-560.10000000000014</v>
      </c>
      <c r="AE23" s="5">
        <v>-877.60000000000014</v>
      </c>
      <c r="AF23" s="21">
        <v>-1826.6984477853007</v>
      </c>
      <c r="AG23" s="5"/>
      <c r="AH23" s="5"/>
      <c r="AI23" s="5"/>
      <c r="AJ23" s="5"/>
    </row>
    <row r="24" spans="1:36" x14ac:dyDescent="0.35">
      <c r="A24" s="1" t="s">
        <v>27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5">
        <v>-19.366848929300012</v>
      </c>
      <c r="O24" s="5">
        <v>-20.461138720300006</v>
      </c>
      <c r="P24" s="5">
        <v>-20.213857181599998</v>
      </c>
      <c r="Q24" s="5">
        <v>-22.759132551900034</v>
      </c>
      <c r="R24" s="5">
        <v>-19.67685450190001</v>
      </c>
      <c r="S24" s="5">
        <v>-19.411561762400009</v>
      </c>
      <c r="T24" s="5">
        <v>-20.575810240299997</v>
      </c>
      <c r="U24" s="5">
        <v>-22.88186308560001</v>
      </c>
      <c r="V24" s="5">
        <v>-22.590406560000002</v>
      </c>
      <c r="W24" s="5">
        <v>-31.712833320000016</v>
      </c>
      <c r="X24" s="20">
        <v>-33.665857650000007</v>
      </c>
      <c r="Y24" s="21">
        <v>-118.15239493039999</v>
      </c>
      <c r="AA24" s="7"/>
      <c r="AB24" s="7"/>
      <c r="AC24" s="7"/>
      <c r="AD24" s="5">
        <v>-82.9</v>
      </c>
      <c r="AE24" s="5">
        <v>-82.6</v>
      </c>
      <c r="AF24" s="21">
        <v>-206.12149246039999</v>
      </c>
      <c r="AG24" s="5"/>
      <c r="AH24" s="5"/>
      <c r="AI24" s="5"/>
      <c r="AJ24" s="5"/>
    </row>
    <row r="25" spans="1:36" x14ac:dyDescent="0.35">
      <c r="A25" s="1" t="s">
        <v>28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0"/>
      <c r="Y25" s="21">
        <v>-27.41281822780001</v>
      </c>
      <c r="AA25" s="7"/>
      <c r="AB25" s="7"/>
      <c r="AC25" s="7"/>
      <c r="AD25" s="5"/>
      <c r="AE25" s="5"/>
      <c r="AF25" s="21">
        <v>-27.41281822780001</v>
      </c>
      <c r="AG25" s="5"/>
      <c r="AH25" s="5"/>
      <c r="AI25" s="5"/>
      <c r="AJ25" s="5"/>
    </row>
    <row r="26" spans="1:36" x14ac:dyDescent="0.35">
      <c r="A26" s="1" t="s">
        <v>29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5">
        <v>-31.859796501799998</v>
      </c>
      <c r="O26" s="5">
        <v>-36.152528910199997</v>
      </c>
      <c r="P26" s="5">
        <v>-36.825770490300002</v>
      </c>
      <c r="Q26" s="5">
        <v>-41.897995436999985</v>
      </c>
      <c r="R26" s="5">
        <v>-41.714843602000002</v>
      </c>
      <c r="S26" s="5">
        <v>-40.05101117869998</v>
      </c>
      <c r="T26" s="5">
        <v>-33.795656613399998</v>
      </c>
      <c r="U26" s="5">
        <v>-57.664917405499985</v>
      </c>
      <c r="V26" s="5">
        <v>-68.932710961699996</v>
      </c>
      <c r="W26" s="5">
        <v>-62.987938422299997</v>
      </c>
      <c r="X26" s="20">
        <v>-79.084965096899992</v>
      </c>
      <c r="Y26" s="21">
        <v>-75.02511520409999</v>
      </c>
      <c r="AA26" s="7"/>
      <c r="AB26" s="7"/>
      <c r="AC26" s="7"/>
      <c r="AD26" s="5">
        <v>-146.69999999999999</v>
      </c>
      <c r="AE26" s="5">
        <v>-172.5</v>
      </c>
      <c r="AF26" s="21">
        <v>-286.03072968499998</v>
      </c>
      <c r="AG26" s="5"/>
      <c r="AH26" s="5"/>
      <c r="AI26" s="5"/>
      <c r="AJ26" s="5"/>
    </row>
    <row r="27" spans="1:36" x14ac:dyDescent="0.35">
      <c r="A27" s="1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5">
        <v>-6.6207912659000012</v>
      </c>
      <c r="O27" s="5">
        <v>-3.8502432962999911</v>
      </c>
      <c r="P27" s="5">
        <v>-3.9750828193000052</v>
      </c>
      <c r="Q27" s="5">
        <v>-8.1513904768000049</v>
      </c>
      <c r="R27" s="5">
        <v>-7.5786874700000091</v>
      </c>
      <c r="S27" s="5">
        <v>-6.3716514900000005</v>
      </c>
      <c r="T27" s="5">
        <v>-14.496562512000001</v>
      </c>
      <c r="U27" s="5">
        <v>-33.297437266900005</v>
      </c>
      <c r="V27" s="5">
        <v>-53.784394493199997</v>
      </c>
      <c r="W27" s="5">
        <v>-68.299872373499994</v>
      </c>
      <c r="X27" s="20">
        <v>-49.554853555999991</v>
      </c>
      <c r="Y27" s="21">
        <v>-93.033690143499996</v>
      </c>
      <c r="AA27" s="7"/>
      <c r="AB27" s="7"/>
      <c r="AC27" s="7"/>
      <c r="AD27" s="5">
        <v>-22.1</v>
      </c>
      <c r="AE27" s="5">
        <v>-61.1</v>
      </c>
      <c r="AF27" s="21">
        <v>-264.67281056619998</v>
      </c>
      <c r="AG27" s="5"/>
      <c r="AH27" s="5"/>
      <c r="AI27" s="5"/>
      <c r="AJ27" s="5"/>
    </row>
    <row r="28" spans="1:36" x14ac:dyDescent="0.35">
      <c r="A28" s="4" t="s">
        <v>31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8">
        <v>-181.41572139180025</v>
      </c>
      <c r="O28" s="8">
        <v>-204.02657472249993</v>
      </c>
      <c r="P28" s="8">
        <v>-199.39331307530014</v>
      </c>
      <c r="Q28" s="8">
        <v>-227.29807739379999</v>
      </c>
      <c r="R28" s="8">
        <v>-269.67486922450001</v>
      </c>
      <c r="S28" s="8">
        <v>-260.58885871600017</v>
      </c>
      <c r="T28" s="8">
        <v>-246.34544858750016</v>
      </c>
      <c r="U28" s="8">
        <v>-417.60453143749965</v>
      </c>
      <c r="V28" s="8">
        <v>-551.31084001630029</v>
      </c>
      <c r="W28" s="8">
        <v>-585.58497611190057</v>
      </c>
      <c r="X28" s="22">
        <v>-597.12703732819989</v>
      </c>
      <c r="Y28" s="23">
        <v>-876.91344526829994</v>
      </c>
      <c r="AA28" s="7"/>
      <c r="AB28" s="7"/>
      <c r="AC28" s="7"/>
      <c r="AD28" s="8">
        <v>-811.69999999999993</v>
      </c>
      <c r="AE28" s="8">
        <v>-1193.3999999999999</v>
      </c>
      <c r="AF28" s="23">
        <v>-2610.9362987247009</v>
      </c>
      <c r="AG28" s="5"/>
      <c r="AH28" s="5"/>
      <c r="AI28" s="5"/>
      <c r="AJ28" s="5"/>
    </row>
    <row r="30" spans="1:36" x14ac:dyDescent="0.35">
      <c r="A30" s="4" t="s">
        <v>34</v>
      </c>
      <c r="N30" s="5"/>
      <c r="O30" s="5"/>
      <c r="P30" s="5"/>
      <c r="Q30" s="5"/>
      <c r="R30" s="5"/>
      <c r="S30" s="5"/>
      <c r="T30" s="5"/>
      <c r="U30" s="5"/>
      <c r="V30" s="5"/>
      <c r="Z30" s="7"/>
      <c r="AD30" s="5"/>
      <c r="AE30" s="5"/>
      <c r="AF30" s="21"/>
      <c r="AG30" s="5"/>
      <c r="AH30" s="5"/>
      <c r="AI30" s="5"/>
      <c r="AJ30" s="5"/>
    </row>
    <row r="31" spans="1:36" x14ac:dyDescent="0.35">
      <c r="A31" s="1" t="s">
        <v>26</v>
      </c>
      <c r="N31" s="5">
        <v>104.80596991469969</v>
      </c>
      <c r="O31" s="5">
        <v>115.59725392690021</v>
      </c>
      <c r="P31" s="5">
        <v>134.45854618359971</v>
      </c>
      <c r="Q31" s="5">
        <v>209.49532488620088</v>
      </c>
      <c r="R31" s="5">
        <v>173.5483338767001</v>
      </c>
      <c r="S31" s="5">
        <v>217.48978641449972</v>
      </c>
      <c r="T31" s="5">
        <v>251.49973228259969</v>
      </c>
      <c r="U31" s="5">
        <v>364.70357861590099</v>
      </c>
      <c r="V31" s="5">
        <v>285.10298260839954</v>
      </c>
      <c r="W31" s="5">
        <v>301.25784346199976</v>
      </c>
      <c r="X31" s="5">
        <v>280.51730700320047</v>
      </c>
      <c r="Y31" s="21">
        <v>382.37148999069871</v>
      </c>
      <c r="Z31" s="7"/>
      <c r="AA31" s="5"/>
      <c r="AB31" s="5"/>
      <c r="AC31" s="5"/>
      <c r="AD31" s="5">
        <v>564.29999999999995</v>
      </c>
      <c r="AE31" s="5">
        <v>1006.3</v>
      </c>
      <c r="AF31" s="21">
        <v>1249.2496230642985</v>
      </c>
      <c r="AG31" s="5"/>
      <c r="AH31" s="5"/>
      <c r="AI31" s="5"/>
      <c r="AJ31" s="5"/>
    </row>
    <row r="32" spans="1:36" x14ac:dyDescent="0.35">
      <c r="A32" s="1" t="s">
        <v>27</v>
      </c>
      <c r="N32" s="5">
        <v>2.1994997404999932</v>
      </c>
      <c r="O32" s="5">
        <v>1.2875412797000019</v>
      </c>
      <c r="P32" s="5">
        <v>11.447328768400002</v>
      </c>
      <c r="Q32" s="5">
        <v>11.766694758099963</v>
      </c>
      <c r="R32" s="5">
        <v>7.1065742980999911</v>
      </c>
      <c r="S32" s="5">
        <v>-6.3689498023999933</v>
      </c>
      <c r="T32" s="5">
        <v>-6.010379060300008</v>
      </c>
      <c r="U32" s="5">
        <v>7.0591784399987034E-2</v>
      </c>
      <c r="V32" s="5">
        <v>-9.1010370199999997</v>
      </c>
      <c r="W32" s="5">
        <v>-11.968599040000029</v>
      </c>
      <c r="X32" s="5">
        <v>-12.754101659999982</v>
      </c>
      <c r="Y32" s="21">
        <v>44.299502572799945</v>
      </c>
      <c r="Z32" s="7"/>
      <c r="AA32" s="5"/>
      <c r="AB32" s="5"/>
      <c r="AC32" s="5"/>
      <c r="AD32" s="5">
        <v>26.6</v>
      </c>
      <c r="AE32" s="5">
        <v>-5.3</v>
      </c>
      <c r="AF32" s="21">
        <v>10.475764852799934</v>
      </c>
      <c r="AG32" s="5"/>
      <c r="AH32" s="5"/>
      <c r="AI32" s="5"/>
      <c r="AJ32" s="5"/>
    </row>
    <row r="33" spans="1:36" x14ac:dyDescent="0.35">
      <c r="A33" s="1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1">
        <v>36.406951091299987</v>
      </c>
      <c r="Z33" s="7"/>
      <c r="AA33" s="5"/>
      <c r="AB33" s="5"/>
      <c r="AC33" s="5"/>
      <c r="AD33" s="5"/>
      <c r="AE33" s="5"/>
      <c r="AF33" s="21">
        <v>36.406951091299987</v>
      </c>
      <c r="AG33" s="5"/>
      <c r="AH33" s="5"/>
      <c r="AI33" s="5"/>
      <c r="AJ33" s="5"/>
    </row>
    <row r="34" spans="1:36" x14ac:dyDescent="0.35">
      <c r="A34" s="1" t="s">
        <v>29</v>
      </c>
      <c r="N34" s="5">
        <v>7.6994593451999984</v>
      </c>
      <c r="O34" s="5">
        <v>4.0274824897999997</v>
      </c>
      <c r="P34" s="5">
        <v>2.2481758896999908</v>
      </c>
      <c r="Q34" s="5">
        <v>-0.46611081699998003</v>
      </c>
      <c r="R34" s="5">
        <v>3.9431399479999918</v>
      </c>
      <c r="S34" s="5">
        <v>-5.0488190286999801</v>
      </c>
      <c r="T34" s="5">
        <v>3.2775964466000018</v>
      </c>
      <c r="U34" s="5">
        <v>24.65069305730001</v>
      </c>
      <c r="V34" s="5">
        <v>18.499508356900016</v>
      </c>
      <c r="W34" s="5">
        <v>40.996159719500028</v>
      </c>
      <c r="X34" s="5">
        <v>53.771145158299923</v>
      </c>
      <c r="Y34" s="21">
        <v>53.552006936500135</v>
      </c>
      <c r="Z34" s="7"/>
      <c r="AA34" s="5"/>
      <c r="AB34" s="5"/>
      <c r="AC34" s="5"/>
      <c r="AD34" s="5">
        <v>13.5</v>
      </c>
      <c r="AE34" s="5">
        <v>27.5</v>
      </c>
      <c r="AF34" s="21">
        <v>166.81882017120009</v>
      </c>
      <c r="AG34" s="5"/>
      <c r="AH34" s="5"/>
      <c r="AI34" s="5"/>
      <c r="AJ34" s="5"/>
    </row>
    <row r="35" spans="1:36" x14ac:dyDescent="0.35">
      <c r="A35" s="1" t="s">
        <v>30</v>
      </c>
      <c r="N35" s="5">
        <v>-6.6207910421999996</v>
      </c>
      <c r="O35" s="5">
        <v>-3.8502437700000001</v>
      </c>
      <c r="P35" s="5">
        <v>-3.9779223699999995</v>
      </c>
      <c r="Q35" s="5">
        <v>-7.8557906200000005</v>
      </c>
      <c r="R35" s="5">
        <v>-7.5786874700000091</v>
      </c>
      <c r="S35" s="5">
        <v>-6.3716514900000005</v>
      </c>
      <c r="T35" s="5">
        <v>-14.496562512000001</v>
      </c>
      <c r="U35" s="5">
        <v>-11.368065395399999</v>
      </c>
      <c r="V35" s="5">
        <v>-25.782575372499998</v>
      </c>
      <c r="W35" s="5">
        <v>-46.527148890199989</v>
      </c>
      <c r="X35" s="5">
        <v>-23.105712295599979</v>
      </c>
      <c r="Y35" s="21">
        <v>-45.601239613100006</v>
      </c>
      <c r="Z35" s="7"/>
      <c r="AA35" s="5"/>
      <c r="AB35" s="5"/>
      <c r="AC35" s="5"/>
      <c r="AD35" s="5">
        <v>-22.1</v>
      </c>
      <c r="AE35" s="5">
        <v>-39.200000000000003</v>
      </c>
      <c r="AF35" s="21">
        <v>-141.01667617139995</v>
      </c>
      <c r="AG35" s="5"/>
      <c r="AH35" s="5"/>
      <c r="AI35" s="5"/>
      <c r="AJ35" s="5"/>
    </row>
    <row r="36" spans="1:36" x14ac:dyDescent="0.35">
      <c r="A36" s="4" t="s">
        <v>31</v>
      </c>
      <c r="N36" s="8">
        <v>108.08413795819968</v>
      </c>
      <c r="O36" s="8">
        <v>117.0620339264002</v>
      </c>
      <c r="P36" s="8">
        <v>144.17612847169971</v>
      </c>
      <c r="Q36" s="8">
        <v>212.94011820730086</v>
      </c>
      <c r="R36" s="8">
        <v>177.01936065280006</v>
      </c>
      <c r="S36" s="8">
        <v>199.70036609339977</v>
      </c>
      <c r="T36" s="8">
        <v>234.27038715689969</v>
      </c>
      <c r="U36" s="8">
        <v>378.05679806220104</v>
      </c>
      <c r="V36" s="8">
        <v>268.71887857279961</v>
      </c>
      <c r="W36" s="8">
        <v>283.75825525129977</v>
      </c>
      <c r="X36" s="8">
        <v>298.42863820590043</v>
      </c>
      <c r="Y36" s="23">
        <v>471.02871097819877</v>
      </c>
      <c r="Z36" s="7"/>
      <c r="AA36" s="5"/>
      <c r="AB36" s="5"/>
      <c r="AC36" s="5"/>
      <c r="AD36" s="8">
        <v>582.4</v>
      </c>
      <c r="AE36" s="8">
        <v>989.7</v>
      </c>
      <c r="AF36" s="23">
        <v>1321.9344830081986</v>
      </c>
      <c r="AG36" s="5"/>
      <c r="AH36" s="5"/>
      <c r="AI36" s="5"/>
      <c r="AJ36" s="5"/>
    </row>
    <row r="37" spans="1:36" x14ac:dyDescent="0.35">
      <c r="A37" s="4"/>
      <c r="N37" s="8"/>
      <c r="O37" s="8"/>
      <c r="P37" s="8"/>
      <c r="Q37" s="8"/>
      <c r="R37" s="8"/>
      <c r="S37" s="8"/>
      <c r="T37" s="8"/>
      <c r="U37" s="8"/>
      <c r="V37" s="8"/>
      <c r="W37" s="5"/>
      <c r="X37" s="5"/>
      <c r="Y37" s="21"/>
      <c r="Z37" s="7"/>
      <c r="AA37" s="5"/>
      <c r="AB37" s="5"/>
      <c r="AC37" s="5"/>
      <c r="AD37" s="8"/>
      <c r="AE37" s="8"/>
      <c r="AF37" s="23"/>
      <c r="AG37" s="5"/>
      <c r="AH37" s="5"/>
      <c r="AI37" s="5"/>
      <c r="AJ37" s="5"/>
    </row>
    <row r="38" spans="1:36" x14ac:dyDescent="0.35">
      <c r="A38" s="4" t="s">
        <v>35</v>
      </c>
      <c r="N38" s="11"/>
      <c r="O38" s="11"/>
      <c r="P38" s="11"/>
      <c r="Q38" s="11"/>
      <c r="R38" s="11"/>
      <c r="S38" s="11"/>
      <c r="T38" s="11"/>
      <c r="U38" s="11"/>
      <c r="V38" s="11"/>
      <c r="Z38" s="7"/>
      <c r="AD38" s="8"/>
      <c r="AE38" s="8"/>
      <c r="AF38" s="23"/>
      <c r="AG38" s="5"/>
      <c r="AH38" s="5"/>
      <c r="AI38" s="5"/>
      <c r="AJ38" s="5"/>
    </row>
    <row r="39" spans="1:36" x14ac:dyDescent="0.35">
      <c r="A39" s="1" t="s">
        <v>26</v>
      </c>
      <c r="N39" s="5">
        <v>3.0138460780000003</v>
      </c>
      <c r="O39" s="5">
        <v>-3.4473781296000041</v>
      </c>
      <c r="P39" s="5">
        <v>0.48235057490000721</v>
      </c>
      <c r="Q39" s="5">
        <v>-7.0068794323999981</v>
      </c>
      <c r="R39" s="5">
        <v>0.74378471230000143</v>
      </c>
      <c r="S39" s="5">
        <v>-8.3181013399999983</v>
      </c>
      <c r="T39" s="5">
        <v>-17.643516186800007</v>
      </c>
      <c r="U39" s="5">
        <v>-47.237080283500006</v>
      </c>
      <c r="V39" s="5">
        <v>-22.948595538599999</v>
      </c>
      <c r="W39" s="5">
        <v>-77.513981062099987</v>
      </c>
      <c r="X39" s="5">
        <v>-50.834742335000008</v>
      </c>
      <c r="Y39" s="21">
        <v>-36.311457551599986</v>
      </c>
      <c r="Z39" s="7"/>
      <c r="AD39" s="5">
        <v>-7</v>
      </c>
      <c r="AE39" s="5">
        <v>-72.599999999999909</v>
      </c>
      <c r="AF39" s="21">
        <v>-187.60877648729996</v>
      </c>
      <c r="AG39" s="5"/>
      <c r="AH39" s="5"/>
      <c r="AI39" s="5"/>
      <c r="AJ39" s="5"/>
    </row>
    <row r="40" spans="1:36" x14ac:dyDescent="0.35">
      <c r="A40" s="1" t="s">
        <v>27</v>
      </c>
      <c r="N40" s="5">
        <v>-6.9843512499999871E-2</v>
      </c>
      <c r="O40" s="5">
        <v>0.1132505336999996</v>
      </c>
      <c r="P40" s="5">
        <v>0.7772818220000004</v>
      </c>
      <c r="Q40" s="5">
        <v>-0.93963321279999956</v>
      </c>
      <c r="R40" s="5">
        <v>1.6413649510999999</v>
      </c>
      <c r="S40" s="5">
        <v>-3.0931935402999997</v>
      </c>
      <c r="T40" s="5">
        <v>0.25245477919999892</v>
      </c>
      <c r="U40" s="5">
        <v>-0.28780521999999786</v>
      </c>
      <c r="V40" s="5">
        <v>0.63813303999999982</v>
      </c>
      <c r="W40" s="5">
        <v>7.12354558</v>
      </c>
      <c r="X40" s="5">
        <v>0.60086475999999989</v>
      </c>
      <c r="Y40" s="21">
        <v>-5.9425342302999997</v>
      </c>
      <c r="Z40" s="7"/>
      <c r="AD40" s="5">
        <v>0</v>
      </c>
      <c r="AE40" s="5">
        <v>-1.4000000000000004</v>
      </c>
      <c r="AF40" s="21">
        <v>2.4200091497000003</v>
      </c>
      <c r="AG40" s="5"/>
      <c r="AH40" s="5"/>
      <c r="AI40" s="5"/>
      <c r="AJ40" s="5"/>
    </row>
    <row r="41" spans="1:36" x14ac:dyDescent="0.35">
      <c r="A41" s="1" t="s">
        <v>28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1">
        <v>-0.53939216800000012</v>
      </c>
      <c r="Z41" s="7"/>
      <c r="AA41" s="5"/>
      <c r="AB41" s="5"/>
      <c r="AC41" s="5"/>
      <c r="AD41" s="5"/>
      <c r="AE41" s="5"/>
      <c r="AF41" s="21">
        <v>-0.53939216800000012</v>
      </c>
      <c r="AG41" s="5"/>
      <c r="AH41" s="5"/>
      <c r="AI41" s="5"/>
      <c r="AJ41" s="5"/>
    </row>
    <row r="42" spans="1:36" x14ac:dyDescent="0.35">
      <c r="A42" s="1" t="s">
        <v>29</v>
      </c>
      <c r="N42" s="5">
        <v>1.8822724099999999</v>
      </c>
      <c r="O42" s="5">
        <v>0.84830047000000008</v>
      </c>
      <c r="P42" s="5">
        <v>2.3916194900000001</v>
      </c>
      <c r="Q42" s="5">
        <v>-2.9287231500000002</v>
      </c>
      <c r="R42" s="5">
        <v>4.9981361799999995</v>
      </c>
      <c r="S42" s="5">
        <v>-1.0187693999999992</v>
      </c>
      <c r="T42" s="5">
        <v>-1.8139383</v>
      </c>
      <c r="U42" s="5">
        <v>-5.0499153924999991</v>
      </c>
      <c r="V42" s="5">
        <v>-0.56932851829999986</v>
      </c>
      <c r="W42" s="5">
        <v>-2.5380631539000005</v>
      </c>
      <c r="X42" s="5">
        <v>-0.96510283929999963</v>
      </c>
      <c r="Y42" s="21">
        <v>1.2894321112000009</v>
      </c>
      <c r="Z42" s="7"/>
      <c r="AD42" s="5">
        <v>2.1999999999999993</v>
      </c>
      <c r="AE42" s="5">
        <v>-2.6000000000000014</v>
      </c>
      <c r="AF42" s="21">
        <v>-2.7830624002999991</v>
      </c>
      <c r="AG42" s="5"/>
      <c r="AH42" s="5"/>
      <c r="AI42" s="5"/>
      <c r="AJ42" s="5"/>
    </row>
    <row r="43" spans="1:36" x14ac:dyDescent="0.35">
      <c r="A43" s="1" t="s">
        <v>30</v>
      </c>
      <c r="N43" s="5">
        <v>-0.70492052999999999</v>
      </c>
      <c r="O43" s="5">
        <v>-0.40232936000000002</v>
      </c>
      <c r="P43" s="5">
        <v>-13.04123162</v>
      </c>
      <c r="Q43" s="5">
        <v>-7.6084512326000002</v>
      </c>
      <c r="R43" s="5">
        <v>-9.1654850373999999</v>
      </c>
      <c r="S43" s="5">
        <v>-41.547962573500001</v>
      </c>
      <c r="T43" s="5">
        <v>-0.15413423939998872</v>
      </c>
      <c r="U43" s="5">
        <v>-146.3928946122</v>
      </c>
      <c r="V43" s="5">
        <v>-53.326859518900008</v>
      </c>
      <c r="W43" s="5">
        <v>-59.092278727600011</v>
      </c>
      <c r="X43" s="5">
        <v>-90.58881406159999</v>
      </c>
      <c r="Y43" s="21">
        <v>-99.789470977800008</v>
      </c>
      <c r="Z43" s="7"/>
      <c r="AD43" s="5">
        <v>-22</v>
      </c>
      <c r="AE43" s="5">
        <v>-197.89999999999998</v>
      </c>
      <c r="AF43" s="21">
        <v>-302.79742328590004</v>
      </c>
      <c r="AG43" s="5"/>
      <c r="AH43" s="5"/>
      <c r="AI43" s="5"/>
      <c r="AJ43" s="5"/>
    </row>
    <row r="44" spans="1:36" x14ac:dyDescent="0.35">
      <c r="A44" s="4" t="s">
        <v>31</v>
      </c>
      <c r="N44" s="8">
        <v>4.1213544455000006</v>
      </c>
      <c r="O44" s="8">
        <v>-2.8881564859000046</v>
      </c>
      <c r="P44" s="8">
        <v>-9.3899797330999917</v>
      </c>
      <c r="Q44" s="8">
        <v>-18.483687027799999</v>
      </c>
      <c r="R44" s="8">
        <v>-1.7821991939999986</v>
      </c>
      <c r="S44" s="8">
        <v>-53.978026853800003</v>
      </c>
      <c r="T44" s="8">
        <v>-19.359133946999997</v>
      </c>
      <c r="U44" s="8">
        <v>-198.96769550819999</v>
      </c>
      <c r="V44" s="8">
        <v>-76.206650535800009</v>
      </c>
      <c r="W44" s="8">
        <v>-132.02077736359999</v>
      </c>
      <c r="X44" s="8">
        <v>-141.7877944759</v>
      </c>
      <c r="Y44" s="23">
        <v>-141.2934228165</v>
      </c>
      <c r="Z44" s="7"/>
      <c r="AD44" s="8">
        <v>-26.899999999999977</v>
      </c>
      <c r="AE44" s="8">
        <v>-275.00000000000011</v>
      </c>
      <c r="AF44" s="23">
        <v>-491.40864519180047</v>
      </c>
      <c r="AG44" s="5"/>
      <c r="AH44" s="5"/>
      <c r="AI44" s="5"/>
      <c r="AJ44" s="5"/>
    </row>
    <row r="45" spans="1:36" x14ac:dyDescent="0.35">
      <c r="A45" s="4"/>
      <c r="N45" s="11"/>
      <c r="O45" s="11"/>
      <c r="P45" s="11"/>
      <c r="Q45" s="11"/>
      <c r="R45" s="11"/>
      <c r="S45" s="11"/>
      <c r="T45" s="11"/>
      <c r="U45" s="11"/>
      <c r="V45" s="11"/>
      <c r="Z45" s="7"/>
      <c r="AD45" s="8"/>
      <c r="AE45" s="8"/>
      <c r="AF45" s="23"/>
      <c r="AG45" s="5"/>
      <c r="AH45" s="5"/>
      <c r="AI45" s="5"/>
      <c r="AJ45" s="5"/>
    </row>
    <row r="46" spans="1:36" outlineLevel="1" x14ac:dyDescent="0.35">
      <c r="A46" s="13" t="s">
        <v>36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27"/>
      <c r="Z46" s="7"/>
      <c r="AA46" s="10"/>
      <c r="AB46" s="10"/>
      <c r="AC46" s="10"/>
      <c r="AD46" s="10"/>
      <c r="AE46" s="10"/>
      <c r="AF46" s="27"/>
      <c r="AG46" s="5"/>
      <c r="AH46" s="5"/>
      <c r="AI46" s="5"/>
      <c r="AJ46" s="5"/>
    </row>
    <row r="47" spans="1:36" outlineLevel="1" x14ac:dyDescent="0.35">
      <c r="A47" s="14" t="s">
        <v>26</v>
      </c>
      <c r="B47" s="5"/>
      <c r="C47" s="5"/>
      <c r="D47" s="5"/>
      <c r="E47" s="5"/>
      <c r="F47" s="5"/>
      <c r="G47" s="5"/>
      <c r="H47" s="5"/>
      <c r="I47" s="5"/>
      <c r="J47" s="5">
        <v>71.8</v>
      </c>
      <c r="K47" s="5">
        <v>108.3</v>
      </c>
      <c r="L47" s="5">
        <v>93.9</v>
      </c>
      <c r="M47" s="5">
        <v>102.6</v>
      </c>
      <c r="N47" s="5">
        <v>107.80596991469969</v>
      </c>
      <c r="O47" s="5">
        <v>112.1972539269002</v>
      </c>
      <c r="P47" s="5">
        <v>134.95854618359971</v>
      </c>
      <c r="Q47" s="5">
        <v>204.99532488620088</v>
      </c>
      <c r="R47" s="5">
        <v>176.74833387670009</v>
      </c>
      <c r="S47" s="5">
        <v>213.58978641449971</v>
      </c>
      <c r="T47" s="5">
        <v>247.69973228259968</v>
      </c>
      <c r="U47" s="5">
        <v>350.80357861590102</v>
      </c>
      <c r="V47" s="5">
        <v>284.70298260839957</v>
      </c>
      <c r="W47" s="6"/>
      <c r="X47" s="6"/>
      <c r="Y47" s="21"/>
      <c r="Z47" s="7"/>
      <c r="AA47" s="5"/>
      <c r="AB47" s="5"/>
      <c r="AC47" s="5">
        <v>376.6</v>
      </c>
      <c r="AD47" s="5">
        <v>559.9</v>
      </c>
      <c r="AE47" s="5">
        <v>988</v>
      </c>
      <c r="AF47" s="21"/>
      <c r="AG47" s="5"/>
      <c r="AH47" s="5"/>
      <c r="AI47" s="5"/>
      <c r="AJ47" s="5"/>
    </row>
    <row r="48" spans="1:36" outlineLevel="1" x14ac:dyDescent="0.35">
      <c r="A48" s="14" t="s">
        <v>27</v>
      </c>
      <c r="B48" s="5"/>
      <c r="C48" s="5"/>
      <c r="D48" s="5"/>
      <c r="E48" s="5"/>
      <c r="F48" s="5"/>
      <c r="G48" s="5"/>
      <c r="H48" s="5"/>
      <c r="I48" s="5"/>
      <c r="J48" s="5">
        <v>-4.5</v>
      </c>
      <c r="K48" s="5">
        <v>-5.0999999999999996</v>
      </c>
      <c r="L48" s="5">
        <v>-3.7</v>
      </c>
      <c r="M48" s="5">
        <v>2.7</v>
      </c>
      <c r="N48" s="5">
        <v>2.0994997404999931</v>
      </c>
      <c r="O48" s="5">
        <v>1.387541279700002</v>
      </c>
      <c r="P48" s="5">
        <v>12.247328768400003</v>
      </c>
      <c r="Q48" s="5">
        <v>10.866694758099962</v>
      </c>
      <c r="R48" s="5">
        <v>8.7065742980999907</v>
      </c>
      <c r="S48" s="5">
        <v>-9.4689498023999938</v>
      </c>
      <c r="T48" s="5">
        <v>-5.7103790603000082</v>
      </c>
      <c r="U48" s="5">
        <v>-2.0294082156000131</v>
      </c>
      <c r="V48" s="5">
        <v>-8.5010370200000001</v>
      </c>
      <c r="W48" s="6"/>
      <c r="X48" s="6"/>
      <c r="Y48" s="21"/>
      <c r="Z48" s="7"/>
      <c r="AA48" s="5"/>
      <c r="AB48" s="5"/>
      <c r="AC48" s="5">
        <v>-10.600000000000001</v>
      </c>
      <c r="AD48" s="5">
        <v>26.6</v>
      </c>
      <c r="AE48" s="5">
        <v>-8.5</v>
      </c>
      <c r="AF48" s="21"/>
      <c r="AG48" s="5"/>
      <c r="AH48" s="5"/>
      <c r="AI48" s="5"/>
      <c r="AJ48" s="5"/>
    </row>
    <row r="49" spans="1:36" outlineLevel="1" x14ac:dyDescent="0.35">
      <c r="A49" s="14" t="s">
        <v>29</v>
      </c>
      <c r="B49" s="5"/>
      <c r="C49" s="5"/>
      <c r="D49" s="5"/>
      <c r="E49" s="5"/>
      <c r="F49" s="5"/>
      <c r="G49" s="5"/>
      <c r="H49" s="5"/>
      <c r="I49" s="5"/>
      <c r="J49" s="5">
        <v>1.4</v>
      </c>
      <c r="K49" s="5">
        <v>3.5</v>
      </c>
      <c r="L49" s="5">
        <v>8.1999999999999993</v>
      </c>
      <c r="M49" s="5">
        <v>10.8</v>
      </c>
      <c r="N49" s="5">
        <v>9.5994593451999979</v>
      </c>
      <c r="O49" s="5">
        <v>4.8274824897999995</v>
      </c>
      <c r="P49" s="5">
        <v>4.6481758896999903</v>
      </c>
      <c r="Q49" s="5">
        <v>-3.36611081699998</v>
      </c>
      <c r="R49" s="5">
        <v>8.9431399479999918</v>
      </c>
      <c r="S49" s="5">
        <v>-9.548819028699981</v>
      </c>
      <c r="T49" s="5">
        <v>1.5775964466000019</v>
      </c>
      <c r="U49" s="5">
        <v>20.750693057300012</v>
      </c>
      <c r="V49" s="5">
        <v>19.899508356900014</v>
      </c>
      <c r="W49" s="6"/>
      <c r="X49" s="6"/>
      <c r="Y49" s="21"/>
      <c r="Z49" s="7"/>
      <c r="AA49" s="5"/>
      <c r="AB49" s="5"/>
      <c r="AC49" s="5">
        <v>23.9</v>
      </c>
      <c r="AD49" s="5">
        <v>15.700000000000001</v>
      </c>
      <c r="AE49" s="5">
        <v>22.6</v>
      </c>
      <c r="AF49" s="21"/>
      <c r="AG49" s="5"/>
      <c r="AH49" s="5"/>
      <c r="AI49" s="5"/>
      <c r="AJ49" s="5"/>
    </row>
    <row r="50" spans="1:36" outlineLevel="1" x14ac:dyDescent="0.35">
      <c r="A50" s="14" t="s">
        <v>30</v>
      </c>
      <c r="B50" s="5"/>
      <c r="C50" s="5"/>
      <c r="D50" s="5"/>
      <c r="E50" s="5"/>
      <c r="F50" s="5"/>
      <c r="G50" s="5"/>
      <c r="H50" s="5"/>
      <c r="I50" s="5"/>
      <c r="J50" s="5">
        <v>-3.7000000000000028</v>
      </c>
      <c r="K50" s="5">
        <v>-9.5</v>
      </c>
      <c r="L50" s="5">
        <v>-3</v>
      </c>
      <c r="M50" s="5">
        <v>-6.7</v>
      </c>
      <c r="N50" s="5">
        <v>-7.3207910421999998</v>
      </c>
      <c r="O50" s="5">
        <v>-4.8502437700000005</v>
      </c>
      <c r="P50" s="5">
        <v>-3.6779223699999997</v>
      </c>
      <c r="Q50" s="5">
        <v>-13.05579062</v>
      </c>
      <c r="R50" s="5">
        <v>-10.778687470000008</v>
      </c>
      <c r="S50" s="5">
        <v>-18.071651490000001</v>
      </c>
      <c r="T50" s="5">
        <v>-17.496562512000001</v>
      </c>
      <c r="U50" s="5">
        <v>-43.868065395399995</v>
      </c>
      <c r="V50" s="5">
        <v>-55.782575372499998</v>
      </c>
      <c r="W50" s="6"/>
      <c r="X50" s="6"/>
      <c r="Y50" s="21"/>
      <c r="Z50" s="7"/>
      <c r="AA50" s="5"/>
      <c r="AB50" s="5"/>
      <c r="AC50" s="5">
        <v>-22.900000000000002</v>
      </c>
      <c r="AD50" s="5">
        <v>-28.700000000000003</v>
      </c>
      <c r="AE50" s="5">
        <v>-89.6</v>
      </c>
      <c r="AF50" s="21"/>
      <c r="AG50" s="5"/>
      <c r="AH50" s="5"/>
      <c r="AI50" s="5"/>
      <c r="AJ50" s="5"/>
    </row>
    <row r="51" spans="1:36" outlineLevel="1" x14ac:dyDescent="0.35">
      <c r="A51" s="15" t="s">
        <v>31</v>
      </c>
      <c r="B51" s="8">
        <v>25.3</v>
      </c>
      <c r="C51" s="8">
        <v>12</v>
      </c>
      <c r="D51" s="8">
        <v>72.099999999999994</v>
      </c>
      <c r="E51" s="8">
        <v>76</v>
      </c>
      <c r="F51" s="8">
        <v>80.899999999999991</v>
      </c>
      <c r="G51" s="8">
        <v>74</v>
      </c>
      <c r="H51" s="8">
        <v>71.7</v>
      </c>
      <c r="I51" s="8">
        <v>70.099999999999994</v>
      </c>
      <c r="J51" s="8">
        <v>65</v>
      </c>
      <c r="K51" s="8">
        <v>97.3</v>
      </c>
      <c r="L51" s="8">
        <v>95.4</v>
      </c>
      <c r="M51" s="8">
        <v>109.4</v>
      </c>
      <c r="N51" s="8">
        <v>112.18413795819968</v>
      </c>
      <c r="O51" s="8">
        <v>113.5620339264002</v>
      </c>
      <c r="P51" s="8">
        <v>148.17612847169968</v>
      </c>
      <c r="Q51" s="8">
        <v>199.44011820730083</v>
      </c>
      <c r="R51" s="8">
        <v>183.61936065280003</v>
      </c>
      <c r="S51" s="8">
        <v>176.50036609339972</v>
      </c>
      <c r="T51" s="8">
        <v>226.0703871568997</v>
      </c>
      <c r="U51" s="8">
        <v>325.65679806220101</v>
      </c>
      <c r="V51" s="8">
        <v>240.31887857279958</v>
      </c>
      <c r="W51" s="9"/>
      <c r="X51" s="9"/>
      <c r="Y51" s="23"/>
      <c r="Z51" s="7"/>
      <c r="AA51" s="8">
        <v>185.5</v>
      </c>
      <c r="AB51" s="8">
        <v>296.70000000000005</v>
      </c>
      <c r="AC51" s="8">
        <v>367.1</v>
      </c>
      <c r="AD51" s="8">
        <v>573.5</v>
      </c>
      <c r="AE51" s="8">
        <v>912.5</v>
      </c>
      <c r="AF51" s="23"/>
      <c r="AG51" s="5"/>
      <c r="AH51" s="5"/>
      <c r="AI51" s="5"/>
      <c r="AJ51" s="5"/>
    </row>
    <row r="52" spans="1:36" outlineLevel="1" x14ac:dyDescent="0.35">
      <c r="A52" s="1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5"/>
      <c r="R52" s="5"/>
      <c r="S52" s="5"/>
      <c r="T52" s="5"/>
      <c r="U52" s="5"/>
      <c r="V52" s="5"/>
      <c r="W52" s="9"/>
      <c r="X52" s="9"/>
      <c r="Y52" s="23"/>
      <c r="Z52" s="7"/>
      <c r="AA52" s="9"/>
      <c r="AB52" s="9"/>
      <c r="AC52" s="9"/>
      <c r="AD52" s="9"/>
      <c r="AE52" s="9"/>
      <c r="AF52" s="23"/>
      <c r="AG52" s="5"/>
      <c r="AH52" s="5"/>
      <c r="AI52" s="5"/>
      <c r="AJ52" s="5"/>
    </row>
    <row r="53" spans="1:36" outlineLevel="1" x14ac:dyDescent="0.35">
      <c r="A53" s="14" t="s">
        <v>37</v>
      </c>
      <c r="B53" s="5">
        <v>0</v>
      </c>
      <c r="C53" s="5">
        <v>-13</v>
      </c>
      <c r="D53" s="5">
        <v>-43.999999999999993</v>
      </c>
      <c r="E53" s="5">
        <v>-7.9000000000000057</v>
      </c>
      <c r="F53" s="5">
        <v>-10.099999999999994</v>
      </c>
      <c r="G53" s="5">
        <v>-24.700000000000003</v>
      </c>
      <c r="H53" s="5">
        <v>-4.7000000000000028</v>
      </c>
      <c r="I53" s="5">
        <v>5.9000000000000057</v>
      </c>
      <c r="J53" s="5">
        <v>-11.799999999999997</v>
      </c>
      <c r="K53" s="5">
        <v>-17</v>
      </c>
      <c r="L53" s="5">
        <v>4</v>
      </c>
      <c r="M53" s="5">
        <v>31</v>
      </c>
      <c r="N53" s="5">
        <v>2.1354445500000985E-2</v>
      </c>
      <c r="O53" s="5">
        <v>0.61184351409999538</v>
      </c>
      <c r="P53" s="5">
        <v>-13.389979733099992</v>
      </c>
      <c r="Q53" s="5">
        <v>-4.9836870277999985</v>
      </c>
      <c r="R53" s="5">
        <v>-8.4821991939999979</v>
      </c>
      <c r="S53" s="5">
        <v>-30.778026853800007</v>
      </c>
      <c r="T53" s="5">
        <v>-11.059133946999996</v>
      </c>
      <c r="U53" s="5">
        <v>-146.56769550819999</v>
      </c>
      <c r="V53" s="5">
        <v>-47.706650535800009</v>
      </c>
      <c r="W53" s="6"/>
      <c r="X53" s="6"/>
      <c r="Y53" s="21"/>
      <c r="Z53" s="7"/>
      <c r="AA53" s="5">
        <v>-64.900000000000006</v>
      </c>
      <c r="AB53" s="5">
        <v>-33.500000000000057</v>
      </c>
      <c r="AC53" s="5">
        <v>6.1999999999999886</v>
      </c>
      <c r="AD53" s="5">
        <v>-18</v>
      </c>
      <c r="AE53" s="5">
        <v>-197.6</v>
      </c>
      <c r="AF53" s="21"/>
      <c r="AG53" s="5"/>
      <c r="AH53" s="5"/>
      <c r="AI53" s="5"/>
      <c r="AJ53" s="5"/>
    </row>
    <row r="54" spans="1:36" outlineLevel="1" x14ac:dyDescent="0.35">
      <c r="A54" s="14" t="s">
        <v>38</v>
      </c>
      <c r="B54" s="5">
        <v>-41.900000000000006</v>
      </c>
      <c r="C54" s="5">
        <v>-52.400000000000006</v>
      </c>
      <c r="D54" s="5">
        <v>-92.800000000000011</v>
      </c>
      <c r="E54" s="5">
        <v>-113.4</v>
      </c>
      <c r="F54" s="5">
        <v>-110.40000000000002</v>
      </c>
      <c r="G54" s="5">
        <v>-116.69999999999999</v>
      </c>
      <c r="H54" s="5">
        <v>-126.39999999999999</v>
      </c>
      <c r="I54" s="5">
        <v>-129.70000000000002</v>
      </c>
      <c r="J54" s="5">
        <v>-135</v>
      </c>
      <c r="K54" s="5">
        <v>-151.30000000000001</v>
      </c>
      <c r="L54" s="5">
        <v>-154.5</v>
      </c>
      <c r="M54" s="5">
        <v>-200.49999999999997</v>
      </c>
      <c r="N54" s="5">
        <v>-177.3157213918002</v>
      </c>
      <c r="O54" s="5">
        <v>-207.5265747224999</v>
      </c>
      <c r="P54" s="5">
        <v>-195.39331307530014</v>
      </c>
      <c r="Q54" s="5">
        <v>-240.79807739380004</v>
      </c>
      <c r="R54" s="5">
        <v>-263.07486922450005</v>
      </c>
      <c r="S54" s="5">
        <v>-283.78885871600016</v>
      </c>
      <c r="T54" s="5">
        <v>-254.54544858750023</v>
      </c>
      <c r="U54" s="5">
        <v>-470.00453143749985</v>
      </c>
      <c r="V54" s="5">
        <v>-579.71084001630015</v>
      </c>
      <c r="W54" s="6"/>
      <c r="X54" s="6"/>
      <c r="Y54" s="21"/>
      <c r="Z54" s="7"/>
      <c r="AA54" s="5">
        <v>-300.39999999999998</v>
      </c>
      <c r="AB54" s="5">
        <v>-483.29999999999995</v>
      </c>
      <c r="AC54" s="5">
        <v>-641.29999999999995</v>
      </c>
      <c r="AD54" s="5">
        <v>-820.59999999999991</v>
      </c>
      <c r="AE54" s="5">
        <v>-1270.5999999999999</v>
      </c>
      <c r="AF54" s="21"/>
      <c r="AG54" s="5"/>
      <c r="AH54" s="5"/>
      <c r="AI54" s="5"/>
      <c r="AJ54" s="5"/>
    </row>
    <row r="55" spans="1:36" outlineLevel="1" x14ac:dyDescent="0.3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6"/>
      <c r="R55" s="6"/>
      <c r="S55" s="6"/>
      <c r="T55" s="6"/>
      <c r="U55" s="6"/>
      <c r="V55" s="6"/>
      <c r="W55" s="10"/>
      <c r="X55" s="10"/>
      <c r="Y55" s="27"/>
      <c r="Z55" s="7"/>
      <c r="AA55" s="10"/>
      <c r="AB55" s="10"/>
      <c r="AC55" s="10"/>
      <c r="AD55" s="10"/>
      <c r="AE55" s="10"/>
      <c r="AF55" s="27"/>
      <c r="AG55" s="5"/>
      <c r="AH55" s="5"/>
      <c r="AI55" s="5"/>
      <c r="AJ55" s="5"/>
    </row>
    <row r="56" spans="1:36" x14ac:dyDescent="0.35">
      <c r="A56" s="4" t="s">
        <v>39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27"/>
      <c r="Z56" s="7"/>
      <c r="AA56" s="10"/>
      <c r="AB56" s="10"/>
      <c r="AC56" s="10"/>
      <c r="AD56" s="10"/>
      <c r="AE56" s="10"/>
      <c r="AF56" s="27"/>
      <c r="AG56" s="5"/>
      <c r="AH56" s="5"/>
      <c r="AI56" s="5"/>
      <c r="AJ56" s="5"/>
    </row>
    <row r="57" spans="1:36" x14ac:dyDescent="0.35">
      <c r="A57" s="1" t="s">
        <v>26</v>
      </c>
      <c r="B57" s="10">
        <v>14.1</v>
      </c>
      <c r="C57" s="10">
        <v>6.8</v>
      </c>
      <c r="D57" s="10">
        <v>59.8</v>
      </c>
      <c r="E57" s="10">
        <v>69.2</v>
      </c>
      <c r="F57" s="5">
        <v>71.400000000000006</v>
      </c>
      <c r="G57" s="5">
        <v>74.7</v>
      </c>
      <c r="H57" s="5">
        <v>62.7</v>
      </c>
      <c r="I57" s="5">
        <v>79.099999999999994</v>
      </c>
      <c r="J57" s="5">
        <v>71.8</v>
      </c>
      <c r="K57" s="5">
        <v>108.3</v>
      </c>
      <c r="L57" s="5">
        <v>94</v>
      </c>
      <c r="M57" s="5">
        <v>102.6</v>
      </c>
      <c r="N57" s="5">
        <v>107.81981599269972</v>
      </c>
      <c r="O57" s="5">
        <v>112.1498757973002</v>
      </c>
      <c r="P57" s="5">
        <v>134.94089675849972</v>
      </c>
      <c r="Q57" s="5">
        <v>202.37468687310096</v>
      </c>
      <c r="R57" s="5">
        <v>174.26461858899981</v>
      </c>
      <c r="S57" s="5">
        <v>209.15793507449973</v>
      </c>
      <c r="T57" s="5">
        <v>233.8470490957996</v>
      </c>
      <c r="U57" s="5">
        <v>317.42003443640112</v>
      </c>
      <c r="V57" s="5">
        <v>262.12885244649954</v>
      </c>
      <c r="W57" s="5">
        <v>223.7693970231995</v>
      </c>
      <c r="X57" s="5">
        <v>229.68256466820048</v>
      </c>
      <c r="Y57" s="21">
        <v>346.06003243909839</v>
      </c>
      <c r="Z57" s="7"/>
      <c r="AA57" s="5">
        <v>151.69999999999999</v>
      </c>
      <c r="AB57" s="5">
        <v>287.8</v>
      </c>
      <c r="AC57" s="5">
        <v>376.7</v>
      </c>
      <c r="AD57" s="5">
        <v>557.29999999999995</v>
      </c>
      <c r="AE57" s="5">
        <v>933.7</v>
      </c>
      <c r="AF57" s="21">
        <v>1061.640846576998</v>
      </c>
      <c r="AG57" s="5"/>
      <c r="AH57" s="5"/>
      <c r="AI57" s="5"/>
      <c r="AJ57" s="5"/>
    </row>
    <row r="58" spans="1:36" x14ac:dyDescent="0.35">
      <c r="A58" s="1" t="s">
        <v>27</v>
      </c>
      <c r="B58" s="10"/>
      <c r="C58" s="10"/>
      <c r="D58" s="10"/>
      <c r="E58" s="10">
        <v>0.6</v>
      </c>
      <c r="F58" s="5">
        <v>-4.7</v>
      </c>
      <c r="G58" s="5">
        <v>-4.4000000000000004</v>
      </c>
      <c r="H58" s="5">
        <v>-3.7</v>
      </c>
      <c r="I58" s="5">
        <v>-6.4</v>
      </c>
      <c r="J58" s="5">
        <v>-4.5</v>
      </c>
      <c r="K58" s="5">
        <v>-5.0999999999999996</v>
      </c>
      <c r="L58" s="5">
        <v>-3.7</v>
      </c>
      <c r="M58" s="5">
        <v>2.7</v>
      </c>
      <c r="N58" s="5">
        <v>2.1296562279999929</v>
      </c>
      <c r="O58" s="5">
        <v>1.4007918133999953</v>
      </c>
      <c r="P58" s="5">
        <v>12.224610590400001</v>
      </c>
      <c r="Q58" s="5">
        <v>10.827061545299959</v>
      </c>
      <c r="R58" s="5">
        <v>8.7479392491999892</v>
      </c>
      <c r="S58" s="5">
        <v>-9.462143342700001</v>
      </c>
      <c r="T58" s="5">
        <v>-5.7579242811000046</v>
      </c>
      <c r="U58" s="5">
        <v>-0.21721343560001571</v>
      </c>
      <c r="V58" s="5">
        <v>-8.4629039800000001</v>
      </c>
      <c r="W58" s="5">
        <v>-4.8450534600000168</v>
      </c>
      <c r="X58" s="5">
        <v>-12.153236899999971</v>
      </c>
      <c r="Y58" s="21">
        <v>38.356968342499975</v>
      </c>
      <c r="Z58" s="7"/>
      <c r="AA58" s="5">
        <v>0.6</v>
      </c>
      <c r="AB58" s="5">
        <v>-19.2</v>
      </c>
      <c r="AC58" s="5">
        <v>-10.5</v>
      </c>
      <c r="AD58" s="5">
        <v>26.6</v>
      </c>
      <c r="AE58" s="5">
        <v>-6.7</v>
      </c>
      <c r="AF58" s="21">
        <v>12.895774002499987</v>
      </c>
      <c r="AG58" s="5"/>
      <c r="AH58" s="5"/>
      <c r="AI58" s="5"/>
      <c r="AJ58" s="5"/>
    </row>
    <row r="59" spans="1:36" x14ac:dyDescent="0.35">
      <c r="A59" s="1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1">
        <v>35.867558923299981</v>
      </c>
      <c r="Z59" s="7"/>
      <c r="AA59" s="5"/>
      <c r="AB59" s="5"/>
      <c r="AC59" s="5"/>
      <c r="AD59" s="5"/>
      <c r="AE59" s="5"/>
      <c r="AF59" s="21">
        <v>35.867558923299981</v>
      </c>
      <c r="AG59" s="5"/>
      <c r="AH59" s="5"/>
      <c r="AI59" s="5"/>
      <c r="AJ59" s="5"/>
    </row>
    <row r="60" spans="1:36" x14ac:dyDescent="0.35">
      <c r="A60" s="1" t="s">
        <v>29</v>
      </c>
      <c r="B60" s="10">
        <v>12.4</v>
      </c>
      <c r="C60" s="10">
        <v>6.3</v>
      </c>
      <c r="D60" s="10">
        <v>12.8</v>
      </c>
      <c r="E60" s="10">
        <v>14.8</v>
      </c>
      <c r="F60" s="5">
        <v>18.600000000000001</v>
      </c>
      <c r="G60" s="5">
        <v>5.5</v>
      </c>
      <c r="H60" s="5">
        <v>17.3</v>
      </c>
      <c r="I60" s="5">
        <v>0.5</v>
      </c>
      <c r="J60" s="5">
        <v>1.4</v>
      </c>
      <c r="K60" s="5">
        <v>3.5</v>
      </c>
      <c r="L60" s="5">
        <v>8.1999999999999993</v>
      </c>
      <c r="M60" s="5">
        <v>10.8</v>
      </c>
      <c r="N60" s="5">
        <v>9.5817317551999963</v>
      </c>
      <c r="O60" s="5">
        <v>4.8757829597999978</v>
      </c>
      <c r="P60" s="5">
        <v>4.6397953796999873</v>
      </c>
      <c r="Q60" s="5">
        <v>-3.3948339669999803</v>
      </c>
      <c r="R60" s="5">
        <v>8.9412761279999913</v>
      </c>
      <c r="S60" s="5">
        <v>-6.0675884286999793</v>
      </c>
      <c r="T60" s="5">
        <v>1.4636581465999834</v>
      </c>
      <c r="U60" s="5">
        <v>19.60077766480002</v>
      </c>
      <c r="V60" s="5">
        <v>17.930179838600015</v>
      </c>
      <c r="W60" s="5">
        <v>38.45809656560003</v>
      </c>
      <c r="X60" s="5">
        <v>52.806042318999921</v>
      </c>
      <c r="Y60" s="21">
        <v>54.841439047700149</v>
      </c>
      <c r="Z60" s="7"/>
      <c r="AA60" s="5">
        <v>46.4</v>
      </c>
      <c r="AB60" s="5">
        <v>41.9</v>
      </c>
      <c r="AC60" s="5">
        <v>23.8</v>
      </c>
      <c r="AD60" s="5">
        <v>15.7</v>
      </c>
      <c r="AE60" s="5">
        <v>24.9</v>
      </c>
      <c r="AF60" s="21">
        <v>164.03575777090012</v>
      </c>
      <c r="AG60" s="5"/>
      <c r="AH60" s="5"/>
      <c r="AI60" s="5"/>
      <c r="AJ60" s="5"/>
    </row>
    <row r="61" spans="1:36" x14ac:dyDescent="0.35">
      <c r="A61" s="1" t="s">
        <v>30</v>
      </c>
      <c r="B61" s="10">
        <v>-1.1999999999999993</v>
      </c>
      <c r="C61" s="10">
        <v>-14.1</v>
      </c>
      <c r="D61" s="10">
        <v>-44.499999999999993</v>
      </c>
      <c r="E61" s="10">
        <v>-16.5</v>
      </c>
      <c r="F61" s="5">
        <v>-14.500000000000014</v>
      </c>
      <c r="G61" s="5">
        <v>-26.5</v>
      </c>
      <c r="H61" s="5">
        <v>-9.2999999999999972</v>
      </c>
      <c r="I61" s="5">
        <v>2.8000000000000114</v>
      </c>
      <c r="J61" s="5">
        <v>-15.5</v>
      </c>
      <c r="K61" s="5">
        <v>-26.400000000000006</v>
      </c>
      <c r="L61" s="5">
        <v>0.90000000000000568</v>
      </c>
      <c r="M61" s="5">
        <v>24.300000000000011</v>
      </c>
      <c r="N61" s="5">
        <v>-7.3257115722000004</v>
      </c>
      <c r="O61" s="5">
        <v>-4.2525731300000018</v>
      </c>
      <c r="P61" s="5">
        <v>-17.01915399</v>
      </c>
      <c r="Q61" s="5">
        <v>-15.464241852599997</v>
      </c>
      <c r="R61" s="5">
        <v>-16.744172507400005</v>
      </c>
      <c r="S61" s="5">
        <v>-47.919614063499999</v>
      </c>
      <c r="T61" s="5">
        <v>-14.650696751399986</v>
      </c>
      <c r="U61" s="5">
        <v>-157.7609600076</v>
      </c>
      <c r="V61" s="5">
        <v>-79.109434891399999</v>
      </c>
      <c r="W61" s="5">
        <v>-105.6194276178</v>
      </c>
      <c r="X61" s="5">
        <v>-113.69452635719996</v>
      </c>
      <c r="Y61" s="21">
        <v>-145.39071059090003</v>
      </c>
      <c r="Z61" s="7"/>
      <c r="AA61" s="5">
        <v>-78.099999999999994</v>
      </c>
      <c r="AB61" s="5">
        <v>-47.300000000000011</v>
      </c>
      <c r="AC61" s="5">
        <v>-16.699999999999989</v>
      </c>
      <c r="AD61" s="5">
        <v>-44.1</v>
      </c>
      <c r="AE61" s="5">
        <v>-237.1</v>
      </c>
      <c r="AF61" s="21">
        <v>-443.81409945729996</v>
      </c>
      <c r="AG61" s="5"/>
      <c r="AH61" s="5"/>
      <c r="AI61" s="5"/>
      <c r="AJ61" s="5"/>
    </row>
    <row r="62" spans="1:36" x14ac:dyDescent="0.35">
      <c r="A62" s="4" t="s">
        <v>31</v>
      </c>
      <c r="B62" s="11">
        <v>25.3</v>
      </c>
      <c r="C62" s="11">
        <v>-1</v>
      </c>
      <c r="D62" s="11">
        <v>28.1</v>
      </c>
      <c r="E62" s="11">
        <v>68.099999999999994</v>
      </c>
      <c r="F62" s="8">
        <v>70.8</v>
      </c>
      <c r="G62" s="8">
        <v>49.3</v>
      </c>
      <c r="H62" s="8">
        <v>67</v>
      </c>
      <c r="I62" s="8">
        <v>76</v>
      </c>
      <c r="J62" s="8">
        <v>53.2</v>
      </c>
      <c r="K62" s="8">
        <v>80.3</v>
      </c>
      <c r="L62" s="8">
        <v>99.4</v>
      </c>
      <c r="M62" s="8">
        <v>140.4</v>
      </c>
      <c r="N62" s="8">
        <v>112.20549240369969</v>
      </c>
      <c r="O62" s="8">
        <v>114.17387744050018</v>
      </c>
      <c r="P62" s="8">
        <v>134.78614873859971</v>
      </c>
      <c r="Q62" s="8">
        <v>194.34267259880093</v>
      </c>
      <c r="R62" s="8">
        <v>175.20966145879979</v>
      </c>
      <c r="S62" s="8">
        <v>145.70858923959975</v>
      </c>
      <c r="T62" s="8">
        <v>214.90208620989961</v>
      </c>
      <c r="U62" s="8">
        <v>179.04263865800115</v>
      </c>
      <c r="V62" s="8">
        <v>192.48669341369958</v>
      </c>
      <c r="W62" s="8">
        <v>151.76301251099954</v>
      </c>
      <c r="X62" s="8">
        <v>156.64084373000048</v>
      </c>
      <c r="Y62" s="23">
        <v>329.73528816169846</v>
      </c>
      <c r="Z62" s="7"/>
      <c r="AA62" s="9">
        <v>120.6</v>
      </c>
      <c r="AB62" s="9">
        <v>263.2</v>
      </c>
      <c r="AC62" s="9">
        <v>373.3</v>
      </c>
      <c r="AD62" s="9">
        <v>555.5</v>
      </c>
      <c r="AE62" s="9">
        <v>714.69999999999993</v>
      </c>
      <c r="AF62" s="23">
        <v>830.52583781639817</v>
      </c>
      <c r="AG62" s="5"/>
      <c r="AH62" s="5"/>
      <c r="AI62" s="5"/>
      <c r="AJ62" s="5"/>
    </row>
    <row r="63" spans="1:36" x14ac:dyDescent="0.35">
      <c r="B63" s="10"/>
      <c r="C63" s="10"/>
      <c r="D63" s="10"/>
      <c r="E63" s="1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1"/>
      <c r="Z63" s="7"/>
      <c r="AA63" s="5"/>
      <c r="AB63" s="5"/>
      <c r="AC63" s="5"/>
      <c r="AD63" s="5"/>
      <c r="AE63" s="5"/>
      <c r="AF63" s="21"/>
      <c r="AG63" s="5"/>
      <c r="AH63" s="5"/>
      <c r="AI63" s="5"/>
      <c r="AJ63" s="5"/>
    </row>
    <row r="64" spans="1:36" x14ac:dyDescent="0.35">
      <c r="A64" s="1" t="s">
        <v>40</v>
      </c>
      <c r="B64" s="10"/>
      <c r="C64" s="10"/>
      <c r="D64" s="10"/>
      <c r="E64" s="10"/>
      <c r="F64" s="5">
        <v>-29.699999999999996</v>
      </c>
      <c r="G64" s="5">
        <v>-30.999999999999996</v>
      </c>
      <c r="H64" s="5">
        <v>-32.5</v>
      </c>
      <c r="I64" s="5">
        <v>-33</v>
      </c>
      <c r="J64" s="5">
        <v>-32.900000000000006</v>
      </c>
      <c r="K64" s="5">
        <v>-40.5</v>
      </c>
      <c r="L64" s="5">
        <v>-40.200000000000003</v>
      </c>
      <c r="M64" s="5">
        <v>-32.700000000000003</v>
      </c>
      <c r="N64" s="5">
        <v>-43.2</v>
      </c>
      <c r="O64" s="5">
        <v>-41.058999999999997</v>
      </c>
      <c r="P64" s="5">
        <v>-48.2</v>
      </c>
      <c r="Q64" s="5">
        <v>-51.4</v>
      </c>
      <c r="R64" s="5">
        <v>-56.6</v>
      </c>
      <c r="S64" s="5">
        <v>-57.6</v>
      </c>
      <c r="T64" s="5">
        <v>-59.7</v>
      </c>
      <c r="U64" s="5">
        <v>-88.1</v>
      </c>
      <c r="V64" s="5">
        <v>-95.5</v>
      </c>
      <c r="W64" s="5">
        <v>-103.92305115559999</v>
      </c>
      <c r="X64" s="5">
        <v>-131.52165869750004</v>
      </c>
      <c r="Y64" s="21">
        <f>-341.7376899737-Y65</f>
        <v>-333.51131844080004</v>
      </c>
      <c r="Z64" s="7"/>
      <c r="AA64" s="5">
        <v>-46.099999999999994</v>
      </c>
      <c r="AB64" s="5">
        <v>-126.39999999999998</v>
      </c>
      <c r="AC64" s="5">
        <v>-146.30000000000001</v>
      </c>
      <c r="AD64" s="5">
        <v>-183.9</v>
      </c>
      <c r="AE64" s="5">
        <v>-262</v>
      </c>
      <c r="AF64" s="21">
        <v>-672.68239982680007</v>
      </c>
      <c r="AG64" s="5"/>
      <c r="AH64" s="5"/>
      <c r="AI64" s="5"/>
      <c r="AJ64" s="5"/>
    </row>
    <row r="65" spans="1:36" x14ac:dyDescent="0.35">
      <c r="A65" s="1" t="s">
        <v>41</v>
      </c>
      <c r="B65" s="10"/>
      <c r="C65" s="10"/>
      <c r="D65" s="10"/>
      <c r="E65" s="10"/>
      <c r="F65" s="5">
        <v>0</v>
      </c>
      <c r="G65" s="5">
        <v>0</v>
      </c>
      <c r="H65" s="5">
        <v>0</v>
      </c>
      <c r="I65" s="5">
        <v>-11.9</v>
      </c>
      <c r="J65" s="5">
        <v>0</v>
      </c>
      <c r="K65" s="5">
        <v>0</v>
      </c>
      <c r="L65" s="5">
        <v>-9.1999999999999993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-7.9104250000000022E-4</v>
      </c>
      <c r="X65" s="5">
        <v>-2.3618600400000002E-2</v>
      </c>
      <c r="Y65" s="21">
        <v>-8.2263715329</v>
      </c>
      <c r="Z65" s="7"/>
      <c r="AA65" s="5">
        <v>0</v>
      </c>
      <c r="AB65" s="5">
        <v>-11.9</v>
      </c>
      <c r="AC65" s="5">
        <v>-9.1999999999999993</v>
      </c>
      <c r="AD65" s="5">
        <v>0</v>
      </c>
      <c r="AE65" s="5">
        <v>0</v>
      </c>
      <c r="AF65" s="21">
        <v>-8.2507811758000003</v>
      </c>
      <c r="AG65" s="5"/>
      <c r="AH65" s="5"/>
      <c r="AI65" s="5"/>
      <c r="AJ65" s="5"/>
    </row>
    <row r="66" spans="1:36" x14ac:dyDescent="0.35">
      <c r="A66" s="4" t="s">
        <v>42</v>
      </c>
      <c r="B66" s="11"/>
      <c r="C66" s="11"/>
      <c r="D66" s="11"/>
      <c r="E66" s="11"/>
      <c r="F66" s="8">
        <v>41.1</v>
      </c>
      <c r="G66" s="8">
        <v>18.3</v>
      </c>
      <c r="H66" s="8">
        <v>34.5</v>
      </c>
      <c r="I66" s="8">
        <v>31.1</v>
      </c>
      <c r="J66" s="8">
        <v>20.3</v>
      </c>
      <c r="K66" s="8">
        <v>39.799999999999997</v>
      </c>
      <c r="L66" s="8">
        <v>50</v>
      </c>
      <c r="M66" s="8">
        <v>107.7</v>
      </c>
      <c r="N66" s="8">
        <v>69</v>
      </c>
      <c r="O66" s="8">
        <v>73.163000000000011</v>
      </c>
      <c r="P66" s="8">
        <v>86.6</v>
      </c>
      <c r="Q66" s="8">
        <v>142.9</v>
      </c>
      <c r="R66" s="8">
        <v>118.6</v>
      </c>
      <c r="S66" s="8">
        <v>88.1</v>
      </c>
      <c r="T66" s="8">
        <v>155.19999999999999</v>
      </c>
      <c r="U66" s="8">
        <v>91</v>
      </c>
      <c r="V66" s="8">
        <v>97</v>
      </c>
      <c r="W66" s="8">
        <v>47.839961355599428</v>
      </c>
      <c r="X66" s="8">
        <v>25.119185032500273</v>
      </c>
      <c r="Y66" s="23">
        <v>-12.002401811998425</v>
      </c>
      <c r="Z66" s="7"/>
      <c r="AA66" s="8">
        <v>74.5</v>
      </c>
      <c r="AB66" s="8">
        <v>124.9</v>
      </c>
      <c r="AC66" s="8">
        <v>217.8</v>
      </c>
      <c r="AD66" s="8">
        <v>371.6</v>
      </c>
      <c r="AE66" s="8">
        <v>452.9</v>
      </c>
      <c r="AF66" s="23">
        <v>157.95674457610127</v>
      </c>
      <c r="AG66" s="5"/>
      <c r="AH66" s="5"/>
      <c r="AI66" s="5"/>
      <c r="AJ66" s="5"/>
    </row>
    <row r="67" spans="1:36" x14ac:dyDescent="0.35">
      <c r="A67" s="1" t="s">
        <v>43</v>
      </c>
      <c r="B67" s="10"/>
      <c r="C67" s="10"/>
      <c r="D67" s="10"/>
      <c r="E67" s="10"/>
      <c r="F67" s="5">
        <v>-7.6000000000000014</v>
      </c>
      <c r="G67" s="5">
        <v>-9.7000000000000011</v>
      </c>
      <c r="H67" s="5">
        <v>-20.6</v>
      </c>
      <c r="I67" s="5">
        <v>-12.600000000000001</v>
      </c>
      <c r="J67" s="5">
        <v>-4.1000000000000014</v>
      </c>
      <c r="K67" s="5">
        <v>0.5</v>
      </c>
      <c r="L67" s="5">
        <v>-1.7000000000000028</v>
      </c>
      <c r="M67" s="5">
        <v>-11.200000000000003</v>
      </c>
      <c r="N67" s="5">
        <v>4.7000000000000028</v>
      </c>
      <c r="O67" s="5">
        <v>-7.4809999999999945</v>
      </c>
      <c r="P67" s="5">
        <v>6.4</v>
      </c>
      <c r="Q67" s="5">
        <v>-20.2</v>
      </c>
      <c r="R67" s="5">
        <v>12.1</v>
      </c>
      <c r="S67" s="5">
        <v>-31.799999999999997</v>
      </c>
      <c r="T67" s="5">
        <v>-20.399999999999999</v>
      </c>
      <c r="U67" s="5">
        <v>-33.4</v>
      </c>
      <c r="V67" s="5">
        <v>89</v>
      </c>
      <c r="W67" s="5">
        <v>59.13913259200001</v>
      </c>
      <c r="X67" s="5">
        <v>276.08446370370007</v>
      </c>
      <c r="Y67" s="21">
        <v>614.88457123760043</v>
      </c>
      <c r="Z67" s="7"/>
      <c r="AA67" s="5">
        <v>9.2999999999999972</v>
      </c>
      <c r="AB67" s="5">
        <v>-50.5</v>
      </c>
      <c r="AC67" s="5">
        <v>-16.5</v>
      </c>
      <c r="AD67" s="5">
        <v>-16.600000000000001</v>
      </c>
      <c r="AE67" s="5">
        <v>-73.5</v>
      </c>
      <c r="AF67" s="21">
        <v>1039.1081675333005</v>
      </c>
      <c r="AG67" s="5"/>
      <c r="AH67" s="5"/>
      <c r="AI67" s="5"/>
      <c r="AJ67" s="5"/>
    </row>
    <row r="68" spans="1:36" x14ac:dyDescent="0.35">
      <c r="A68" s="4" t="s">
        <v>44</v>
      </c>
      <c r="B68" s="11"/>
      <c r="C68" s="11"/>
      <c r="D68" s="11"/>
      <c r="E68" s="11"/>
      <c r="F68" s="8">
        <v>33.5</v>
      </c>
      <c r="G68" s="8">
        <v>8.6</v>
      </c>
      <c r="H68" s="8">
        <v>13.9</v>
      </c>
      <c r="I68" s="8">
        <v>18.5</v>
      </c>
      <c r="J68" s="8">
        <v>16.2</v>
      </c>
      <c r="K68" s="8">
        <v>40.299999999999997</v>
      </c>
      <c r="L68" s="8">
        <v>48.3</v>
      </c>
      <c r="M68" s="8">
        <v>96.5</v>
      </c>
      <c r="N68" s="8">
        <v>73.7</v>
      </c>
      <c r="O68" s="8">
        <v>65.682000000000016</v>
      </c>
      <c r="P68" s="8">
        <v>93</v>
      </c>
      <c r="Q68" s="8">
        <v>122.7</v>
      </c>
      <c r="R68" s="8">
        <v>130.80000000000001</v>
      </c>
      <c r="S68" s="8">
        <v>56.3</v>
      </c>
      <c r="T68" s="8">
        <v>134.69999999999999</v>
      </c>
      <c r="U68" s="8">
        <v>57.6</v>
      </c>
      <c r="V68" s="8">
        <v>185.9</v>
      </c>
      <c r="W68" s="8">
        <v>106.97909394759961</v>
      </c>
      <c r="X68" s="8">
        <v>301.20364873620014</v>
      </c>
      <c r="Y68" s="23">
        <v>602.88216942560302</v>
      </c>
      <c r="Z68" s="7"/>
      <c r="AA68" s="8">
        <v>83.8</v>
      </c>
      <c r="AB68" s="8">
        <v>74.400000000000006</v>
      </c>
      <c r="AC68" s="8">
        <v>201.3</v>
      </c>
      <c r="AD68" s="8">
        <v>355</v>
      </c>
      <c r="AE68" s="8">
        <v>379.4</v>
      </c>
      <c r="AF68" s="23">
        <v>1196.9649121094028</v>
      </c>
      <c r="AG68" s="5"/>
      <c r="AH68" s="5"/>
      <c r="AI68" s="5"/>
      <c r="AJ68" s="5"/>
    </row>
    <row r="69" spans="1:36" x14ac:dyDescent="0.35">
      <c r="A69" s="1" t="s">
        <v>45</v>
      </c>
      <c r="B69" s="10"/>
      <c r="C69" s="10"/>
      <c r="D69" s="10"/>
      <c r="E69" s="10"/>
      <c r="F69" s="5">
        <v>-0.10000000000000142</v>
      </c>
      <c r="G69" s="5">
        <v>-9.7999999999999989</v>
      </c>
      <c r="H69" s="5">
        <v>-2</v>
      </c>
      <c r="I69" s="5">
        <v>71.8</v>
      </c>
      <c r="J69" s="5">
        <v>-7</v>
      </c>
      <c r="K69" s="5">
        <v>-11.299999999999997</v>
      </c>
      <c r="L69" s="5">
        <v>-10.5</v>
      </c>
      <c r="M69" s="5">
        <v>7</v>
      </c>
      <c r="N69" s="5">
        <v>-15.900000000000006</v>
      </c>
      <c r="O69" s="5">
        <v>-12.382999999999996</v>
      </c>
      <c r="P69" s="5">
        <v>-24.3</v>
      </c>
      <c r="Q69" s="5">
        <v>-28</v>
      </c>
      <c r="R69" s="5">
        <v>-34.299999999999997</v>
      </c>
      <c r="S69" s="5">
        <v>-19.199999999999996</v>
      </c>
      <c r="T69" s="5">
        <v>-38.299999999999997</v>
      </c>
      <c r="U69" s="5">
        <v>155</v>
      </c>
      <c r="V69" s="5">
        <v>-45.1</v>
      </c>
      <c r="W69" s="5">
        <v>-59.78161711189999</v>
      </c>
      <c r="X69" s="5">
        <v>-34.742773938500001</v>
      </c>
      <c r="Y69" s="21">
        <v>-175.79606453600002</v>
      </c>
      <c r="Z69" s="7"/>
      <c r="AA69" s="5">
        <v>-1.3999999999999915</v>
      </c>
      <c r="AB69" s="5">
        <v>60</v>
      </c>
      <c r="AC69" s="5">
        <v>-21.800000000000011</v>
      </c>
      <c r="AD69" s="5">
        <v>-80.5</v>
      </c>
      <c r="AE69" s="5">
        <v>63</v>
      </c>
      <c r="AF69" s="21">
        <v>-315.42045558640001</v>
      </c>
      <c r="AG69" s="5"/>
      <c r="AH69" s="5"/>
      <c r="AI69" s="5"/>
      <c r="AJ69" s="5"/>
    </row>
    <row r="70" spans="1:36" x14ac:dyDescent="0.35">
      <c r="A70" s="4" t="s">
        <v>46</v>
      </c>
      <c r="B70" s="11"/>
      <c r="C70" s="11"/>
      <c r="D70" s="11"/>
      <c r="E70" s="11"/>
      <c r="F70" s="8">
        <v>33.4</v>
      </c>
      <c r="G70" s="8">
        <v>-1.2</v>
      </c>
      <c r="H70" s="8">
        <v>11.9</v>
      </c>
      <c r="I70" s="8">
        <v>90.3</v>
      </c>
      <c r="J70" s="8">
        <v>9.1999999999999993</v>
      </c>
      <c r="K70" s="8">
        <v>29</v>
      </c>
      <c r="L70" s="8">
        <v>37.799999999999997</v>
      </c>
      <c r="M70" s="8">
        <v>103.5</v>
      </c>
      <c r="N70" s="8">
        <v>57.8</v>
      </c>
      <c r="O70" s="8">
        <v>53.299000000000021</v>
      </c>
      <c r="P70" s="8">
        <v>68.7</v>
      </c>
      <c r="Q70" s="8">
        <v>94.7</v>
      </c>
      <c r="R70" s="8">
        <v>96.4</v>
      </c>
      <c r="S70" s="8">
        <v>37.1</v>
      </c>
      <c r="T70" s="8">
        <v>96.4</v>
      </c>
      <c r="U70" s="8">
        <v>212.6</v>
      </c>
      <c r="V70" s="8">
        <v>140.80000000000001</v>
      </c>
      <c r="W70" s="8">
        <v>47.048694338199653</v>
      </c>
      <c r="X70" s="8">
        <v>266.40329374040022</v>
      </c>
      <c r="Y70" s="23">
        <v>426.88086176690035</v>
      </c>
      <c r="Z70" s="7"/>
      <c r="AA70" s="8">
        <v>82.4</v>
      </c>
      <c r="AB70" s="8">
        <v>134.4</v>
      </c>
      <c r="AC70" s="8">
        <v>179.5</v>
      </c>
      <c r="AD70" s="8">
        <v>274.5</v>
      </c>
      <c r="AE70" s="8">
        <v>442.4</v>
      </c>
      <c r="AF70" s="23">
        <v>881.13284984550023</v>
      </c>
      <c r="AG70" s="5"/>
      <c r="AH70" s="5"/>
      <c r="AI70" s="5"/>
      <c r="AJ70" s="5"/>
    </row>
    <row r="71" spans="1:36" x14ac:dyDescent="0.35">
      <c r="A71" s="1" t="s">
        <v>47</v>
      </c>
      <c r="B71" s="10"/>
      <c r="C71" s="10"/>
      <c r="D71" s="10"/>
      <c r="E71" s="10"/>
      <c r="F71" s="5">
        <v>0.19999999999999574</v>
      </c>
      <c r="G71" s="5">
        <v>0.19999999999999996</v>
      </c>
      <c r="H71" s="5">
        <v>9.9999999999999645E-2</v>
      </c>
      <c r="I71" s="5">
        <v>0</v>
      </c>
      <c r="J71" s="5">
        <v>9.9999999999999645E-2</v>
      </c>
      <c r="K71" s="5">
        <v>0</v>
      </c>
      <c r="L71" s="5">
        <v>-0.10000000000000142</v>
      </c>
      <c r="M71" s="5">
        <v>0</v>
      </c>
      <c r="N71" s="5">
        <v>-0.10000000000000142</v>
      </c>
      <c r="O71" s="5">
        <v>6.2000000000018929E-2</v>
      </c>
      <c r="P71" s="5">
        <v>-0.1</v>
      </c>
      <c r="Q71" s="5">
        <v>0</v>
      </c>
      <c r="R71" s="5">
        <v>-0.1</v>
      </c>
      <c r="S71" s="5">
        <v>0.1</v>
      </c>
      <c r="T71" s="5">
        <v>0.1</v>
      </c>
      <c r="U71" s="5">
        <v>0</v>
      </c>
      <c r="V71" s="5">
        <v>0</v>
      </c>
      <c r="W71" s="5">
        <v>0.1487824975</v>
      </c>
      <c r="X71" s="5">
        <v>5.7581057300000016E-2</v>
      </c>
      <c r="Y71" s="21">
        <v>0.20524312269999997</v>
      </c>
      <c r="Z71" s="7"/>
      <c r="AA71" s="5">
        <v>0</v>
      </c>
      <c r="AB71" s="5">
        <v>0.5</v>
      </c>
      <c r="AC71" s="5">
        <v>0</v>
      </c>
      <c r="AD71" s="5">
        <v>-0.1</v>
      </c>
      <c r="AE71" s="5">
        <v>-0.1</v>
      </c>
      <c r="AF71" s="21">
        <v>0.41160667749999996</v>
      </c>
      <c r="AG71" s="5"/>
      <c r="AH71" s="5"/>
      <c r="AI71" s="5"/>
      <c r="AJ71" s="5"/>
    </row>
    <row r="72" spans="1:36" x14ac:dyDescent="0.35">
      <c r="A72" s="1" t="s">
        <v>48</v>
      </c>
      <c r="B72" s="10"/>
      <c r="C72" s="10"/>
      <c r="D72" s="10"/>
      <c r="E72" s="10"/>
      <c r="F72" s="5">
        <v>33.200000000000003</v>
      </c>
      <c r="G72" s="5">
        <v>-1.4</v>
      </c>
      <c r="H72" s="5">
        <v>11.8</v>
      </c>
      <c r="I72" s="5">
        <v>90.3</v>
      </c>
      <c r="J72" s="5">
        <v>9.1</v>
      </c>
      <c r="K72" s="5">
        <v>29</v>
      </c>
      <c r="L72" s="5">
        <v>37.9</v>
      </c>
      <c r="M72" s="5">
        <v>103.5</v>
      </c>
      <c r="N72" s="5">
        <v>57.9</v>
      </c>
      <c r="O72" s="5">
        <v>53.237000000000002</v>
      </c>
      <c r="P72" s="5">
        <v>68.8</v>
      </c>
      <c r="Q72" s="5">
        <v>94.7</v>
      </c>
      <c r="R72" s="5">
        <v>96.5</v>
      </c>
      <c r="S72" s="5">
        <v>37</v>
      </c>
      <c r="T72" s="5">
        <v>96.3</v>
      </c>
      <c r="U72" s="5">
        <v>212.6</v>
      </c>
      <c r="V72" s="5">
        <v>140.80000000000001</v>
      </c>
      <c r="W72" s="5">
        <v>47.048694338199653</v>
      </c>
      <c r="X72" s="5">
        <v>266.40329374040022</v>
      </c>
      <c r="Y72" s="21">
        <v>426.88086176690035</v>
      </c>
      <c r="Z72" s="7"/>
      <c r="AA72" s="5">
        <v>82.4</v>
      </c>
      <c r="AB72" s="5">
        <v>133.9</v>
      </c>
      <c r="AC72" s="5">
        <v>179.5</v>
      </c>
      <c r="AD72" s="5">
        <v>274.60000000000002</v>
      </c>
      <c r="AE72" s="5">
        <v>442.3</v>
      </c>
      <c r="AF72" s="21">
        <v>881.13284984550023</v>
      </c>
      <c r="AG72" s="5"/>
      <c r="AH72" s="5"/>
      <c r="AI72" s="5"/>
      <c r="AJ72" s="5"/>
    </row>
    <row r="73" spans="1:36" x14ac:dyDescent="0.35">
      <c r="B73" s="10"/>
      <c r="C73" s="10"/>
      <c r="D73" s="10"/>
      <c r="E73" s="1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1"/>
      <c r="Z73" s="7"/>
      <c r="AA73" s="5"/>
      <c r="AB73" s="5"/>
      <c r="AC73" s="5"/>
      <c r="AD73" s="5"/>
      <c r="AE73" s="5"/>
      <c r="AF73" s="21"/>
      <c r="AG73" s="5"/>
      <c r="AH73" s="5"/>
      <c r="AI73" s="5"/>
      <c r="AJ73" s="5"/>
    </row>
    <row r="74" spans="1:36" x14ac:dyDescent="0.35">
      <c r="A74" s="4" t="s">
        <v>49</v>
      </c>
      <c r="B74" s="11"/>
      <c r="C74" s="11"/>
      <c r="D74" s="11"/>
      <c r="E74" s="11"/>
      <c r="F74" s="8">
        <v>511.9</v>
      </c>
      <c r="G74" s="8">
        <v>245.7</v>
      </c>
      <c r="H74" s="8">
        <v>320.10000000000002</v>
      </c>
      <c r="I74" s="8">
        <v>348.8</v>
      </c>
      <c r="J74" s="8">
        <v>546.9</v>
      </c>
      <c r="K74" s="8">
        <v>437.5</v>
      </c>
      <c r="L74" s="8">
        <v>514.20000000000005</v>
      </c>
      <c r="M74" s="8">
        <v>405.5</v>
      </c>
      <c r="N74" s="8">
        <v>484.1</v>
      </c>
      <c r="O74" s="8">
        <v>441.35699999999997</v>
      </c>
      <c r="P74" s="8">
        <v>445</v>
      </c>
      <c r="Q74" s="8">
        <v>958.7</v>
      </c>
      <c r="R74" s="8">
        <v>-639.29999999999995</v>
      </c>
      <c r="S74" s="8">
        <v>-1493.9</v>
      </c>
      <c r="T74" s="8">
        <v>-971.8</v>
      </c>
      <c r="U74" s="8">
        <v>-1985.2</v>
      </c>
      <c r="V74" s="8">
        <v>-2052.8000000000002</v>
      </c>
      <c r="W74" s="8">
        <v>-11191.145309360203</v>
      </c>
      <c r="X74" s="8">
        <v>-10878.516254646103</v>
      </c>
      <c r="Y74" s="23">
        <v>10660.315022390099</v>
      </c>
      <c r="Z74" s="7"/>
      <c r="AA74" s="8">
        <v>368.6</v>
      </c>
      <c r="AB74" s="8">
        <v>348.8</v>
      </c>
      <c r="AC74" s="8">
        <v>405.5</v>
      </c>
      <c r="AD74" s="8">
        <v>958.7</v>
      </c>
      <c r="AE74" s="8">
        <v>-1985.2</v>
      </c>
      <c r="AF74" s="23">
        <v>-13462.146541616206</v>
      </c>
      <c r="AG74" s="5"/>
      <c r="AH74" s="5"/>
      <c r="AI74" s="5"/>
      <c r="AJ74" s="5"/>
    </row>
    <row r="75" spans="1:36" x14ac:dyDescent="0.3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1"/>
      <c r="Z75" s="7"/>
      <c r="AA75" s="5"/>
      <c r="AB75" s="5"/>
      <c r="AC75" s="5"/>
      <c r="AD75" s="5"/>
      <c r="AE75" s="5"/>
      <c r="AF75" s="21"/>
      <c r="AG75" s="5"/>
      <c r="AH75" s="5"/>
      <c r="AI75" s="5"/>
      <c r="AJ75" s="5"/>
    </row>
    <row r="76" spans="1:36" x14ac:dyDescent="0.35">
      <c r="A76" s="16" t="s">
        <v>42</v>
      </c>
      <c r="B76" s="5"/>
      <c r="C76" s="5"/>
      <c r="D76" s="5"/>
      <c r="E76" s="5"/>
      <c r="F76" s="8"/>
      <c r="G76" s="8"/>
      <c r="H76" s="8"/>
      <c r="I76" s="8"/>
      <c r="J76" s="8"/>
      <c r="K76" s="8"/>
      <c r="L76" s="8"/>
      <c r="M76" s="8"/>
      <c r="N76" s="8">
        <v>69</v>
      </c>
      <c r="O76" s="8">
        <v>73.163000000000011</v>
      </c>
      <c r="P76" s="8">
        <v>86.6</v>
      </c>
      <c r="Q76" s="8">
        <v>142.9</v>
      </c>
      <c r="R76" s="8">
        <v>118.6</v>
      </c>
      <c r="S76" s="8">
        <v>88.1</v>
      </c>
      <c r="T76" s="8">
        <v>155.19999999999999</v>
      </c>
      <c r="U76" s="8">
        <v>91</v>
      </c>
      <c r="V76" s="8">
        <v>97</v>
      </c>
      <c r="W76" s="8">
        <v>47.839961355599428</v>
      </c>
      <c r="X76" s="8">
        <v>25.119185032500273</v>
      </c>
      <c r="Y76" s="23">
        <v>-12.002401811998425</v>
      </c>
      <c r="Z76" s="7"/>
      <c r="AA76" s="5"/>
      <c r="AB76" s="8"/>
      <c r="AC76" s="8"/>
      <c r="AD76" s="8">
        <v>371.6</v>
      </c>
      <c r="AE76" s="8">
        <v>452.9</v>
      </c>
      <c r="AF76" s="23">
        <v>157.95674457610127</v>
      </c>
      <c r="AG76" s="5"/>
      <c r="AH76" s="5"/>
      <c r="AI76" s="5"/>
      <c r="AJ76" s="5"/>
    </row>
    <row r="77" spans="1:36" x14ac:dyDescent="0.35">
      <c r="A77" s="12" t="s">
        <v>60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v>4.1213544455000006</v>
      </c>
      <c r="O77" s="5">
        <v>-2.8881564859000046</v>
      </c>
      <c r="P77" s="5">
        <v>-9.3899797330999917</v>
      </c>
      <c r="Q77" s="5">
        <v>-18.483687027799999</v>
      </c>
      <c r="R77" s="5">
        <v>-1.7821991939999986</v>
      </c>
      <c r="S77" s="5">
        <v>-53.978026853800003</v>
      </c>
      <c r="T77" s="5">
        <v>-19.359133946999997</v>
      </c>
      <c r="U77" s="5">
        <v>-198.96769550819999</v>
      </c>
      <c r="V77" s="5">
        <v>-76.206650535800009</v>
      </c>
      <c r="W77" s="5">
        <v>-132.02077736359999</v>
      </c>
      <c r="X77" s="5">
        <v>-141.7877944759</v>
      </c>
      <c r="Y77" s="21">
        <v>-141.2934228165</v>
      </c>
      <c r="Z77" s="7"/>
      <c r="AA77" s="7"/>
      <c r="AB77" s="5"/>
      <c r="AC77" s="5"/>
      <c r="AD77" s="5">
        <v>-26.899999999999977</v>
      </c>
      <c r="AE77" s="5">
        <v>-275.00000000000011</v>
      </c>
      <c r="AF77" s="21">
        <v>-491.3086451918</v>
      </c>
      <c r="AG77" s="5"/>
      <c r="AH77" s="5"/>
      <c r="AI77" s="5"/>
      <c r="AJ77" s="5"/>
    </row>
    <row r="78" spans="1:36" x14ac:dyDescent="0.35">
      <c r="A78" s="12" t="s">
        <v>41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-7.9104250000000022E-4</v>
      </c>
      <c r="X78" s="5">
        <v>-2.3618600400000002E-2</v>
      </c>
      <c r="Y78" s="21">
        <v>-8.2263715329</v>
      </c>
      <c r="Z78" s="7"/>
      <c r="AA78" s="5"/>
      <c r="AB78" s="5"/>
      <c r="AC78" s="5"/>
      <c r="AD78" s="5">
        <v>0</v>
      </c>
      <c r="AE78" s="5">
        <v>0</v>
      </c>
      <c r="AF78" s="21">
        <v>-8.2507811758000003</v>
      </c>
      <c r="AG78" s="5"/>
      <c r="AH78" s="5"/>
      <c r="AI78" s="5"/>
      <c r="AJ78" s="5"/>
    </row>
    <row r="79" spans="1:36" x14ac:dyDescent="0.35">
      <c r="A79" s="12" t="s">
        <v>50</v>
      </c>
      <c r="F79" s="5"/>
      <c r="G79" s="5"/>
      <c r="H79" s="5"/>
      <c r="I79" s="5"/>
      <c r="J79" s="5"/>
      <c r="K79" s="5"/>
      <c r="L79" s="5"/>
      <c r="M79" s="5"/>
      <c r="N79" s="5">
        <v>-33.299999999999997</v>
      </c>
      <c r="O79" s="5">
        <v>-30.928000000000001</v>
      </c>
      <c r="P79" s="5">
        <v>-32.1</v>
      </c>
      <c r="Q79" s="5">
        <v>-37.700000000000003</v>
      </c>
      <c r="R79" s="5">
        <v>-41.1</v>
      </c>
      <c r="S79" s="5">
        <v>-42.8</v>
      </c>
      <c r="T79" s="5">
        <v>-44.4</v>
      </c>
      <c r="U79" s="5">
        <v>-66.099999999999994</v>
      </c>
      <c r="V79" s="5">
        <v>-70.3</v>
      </c>
      <c r="W79" s="5">
        <v>-74.167568817299994</v>
      </c>
      <c r="X79" s="5">
        <v>-102.91455729080002</v>
      </c>
      <c r="Y79" s="21">
        <v>-264.07685239629996</v>
      </c>
      <c r="Z79" s="7"/>
      <c r="AA79" s="5"/>
      <c r="AB79" s="5"/>
      <c r="AC79" s="5"/>
      <c r="AD79" s="5">
        <v>-134</v>
      </c>
      <c r="AE79" s="5">
        <v>-194.3</v>
      </c>
      <c r="AF79" s="21">
        <v>-511.45897850439997</v>
      </c>
      <c r="AG79" s="5"/>
      <c r="AH79" s="5"/>
      <c r="AI79" s="5"/>
      <c r="AJ79" s="5"/>
    </row>
    <row r="80" spans="1:36" x14ac:dyDescent="0.35">
      <c r="A80" s="16" t="s">
        <v>51</v>
      </c>
      <c r="F80" s="8"/>
      <c r="G80" s="8"/>
      <c r="H80" s="8"/>
      <c r="I80" s="8"/>
      <c r="J80" s="8"/>
      <c r="K80" s="8"/>
      <c r="L80" s="8"/>
      <c r="M80" s="8"/>
      <c r="N80" s="8">
        <v>98.178645554499994</v>
      </c>
      <c r="O80" s="8">
        <v>106.97915648590001</v>
      </c>
      <c r="P80" s="8">
        <v>128.08997973309999</v>
      </c>
      <c r="Q80" s="8">
        <v>199.08368702780001</v>
      </c>
      <c r="R80" s="8">
        <v>161.482199194</v>
      </c>
      <c r="S80" s="8">
        <v>184.87802685380001</v>
      </c>
      <c r="T80" s="8">
        <v>218.959133947</v>
      </c>
      <c r="U80" s="8">
        <v>356.06769550820002</v>
      </c>
      <c r="V80" s="8">
        <v>243.50665053580002</v>
      </c>
      <c r="W80" s="8">
        <v>254.02909857899942</v>
      </c>
      <c r="X80" s="8">
        <v>269.84515539960029</v>
      </c>
      <c r="Y80" s="23">
        <v>401.59424493370153</v>
      </c>
      <c r="Z80" s="7"/>
      <c r="AA80" s="5"/>
      <c r="AB80" s="8"/>
      <c r="AC80" s="8"/>
      <c r="AD80" s="8">
        <v>532.5</v>
      </c>
      <c r="AE80" s="8">
        <v>922.2</v>
      </c>
      <c r="AF80" s="23">
        <v>1168.9751494481013</v>
      </c>
      <c r="AG80" s="5"/>
      <c r="AH80" s="5"/>
      <c r="AI80" s="5"/>
      <c r="AJ80" s="5"/>
    </row>
    <row r="81" spans="1:36" x14ac:dyDescent="0.35">
      <c r="A81" s="1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1"/>
      <c r="Z81" s="7"/>
      <c r="AA81" s="5"/>
      <c r="AB81" s="5"/>
      <c r="AC81" s="5"/>
      <c r="AD81" s="5"/>
      <c r="AE81" s="10"/>
      <c r="AF81" s="27"/>
      <c r="AG81" s="5"/>
      <c r="AH81" s="5"/>
      <c r="AI81" s="5"/>
      <c r="AJ81" s="5"/>
    </row>
    <row r="82" spans="1:36" x14ac:dyDescent="0.35">
      <c r="A82" s="1" t="s">
        <v>52</v>
      </c>
      <c r="F82" s="5">
        <v>317.05</v>
      </c>
      <c r="G82" s="5">
        <v>344.9</v>
      </c>
      <c r="H82" s="5">
        <v>359.35</v>
      </c>
      <c r="I82" s="5">
        <v>351.15</v>
      </c>
      <c r="J82" s="5">
        <v>357.25</v>
      </c>
      <c r="K82" s="5">
        <v>379.9</v>
      </c>
      <c r="L82" s="5">
        <v>392.6</v>
      </c>
      <c r="M82" s="5">
        <v>390.8</v>
      </c>
      <c r="N82" s="5">
        <v>405.3</v>
      </c>
      <c r="O82" s="5">
        <v>431.25</v>
      </c>
      <c r="P82" s="5">
        <v>454</v>
      </c>
      <c r="Q82" s="5">
        <v>517</v>
      </c>
      <c r="R82" s="5">
        <v>595</v>
      </c>
      <c r="S82" s="5">
        <v>638</v>
      </c>
      <c r="T82" s="5">
        <v>825</v>
      </c>
      <c r="U82" s="5">
        <v>1233</v>
      </c>
      <c r="V82" s="5">
        <v>1610</v>
      </c>
      <c r="W82" s="5">
        <v>1822</v>
      </c>
      <c r="X82" s="5">
        <v>1892</v>
      </c>
      <c r="Y82" s="21">
        <v>2425</v>
      </c>
      <c r="Z82" s="7"/>
      <c r="AA82" s="5"/>
      <c r="AB82" s="5"/>
      <c r="AC82" s="5"/>
      <c r="AD82" s="5"/>
      <c r="AE82" s="5"/>
      <c r="AF82" s="21"/>
      <c r="AG82" s="5"/>
      <c r="AH82" s="5"/>
      <c r="AI82" s="5"/>
      <c r="AJ82" s="5"/>
    </row>
    <row r="83" spans="1:36" x14ac:dyDescent="0.35">
      <c r="A83" s="1" t="s">
        <v>53</v>
      </c>
      <c r="F83" s="5">
        <v>48.9</v>
      </c>
      <c r="G83" s="5">
        <v>46.699999999999996</v>
      </c>
      <c r="H83" s="5">
        <v>52.75</v>
      </c>
      <c r="I83" s="5">
        <v>60.6</v>
      </c>
      <c r="J83" s="5">
        <v>62.45</v>
      </c>
      <c r="K83" s="5">
        <v>61.4</v>
      </c>
      <c r="L83" s="5">
        <v>68.849999999999994</v>
      </c>
      <c r="M83" s="5">
        <v>76.814999999999998</v>
      </c>
      <c r="N83" s="5">
        <v>90.814999999999998</v>
      </c>
      <c r="O83" s="5">
        <v>110.4</v>
      </c>
      <c r="P83" s="5">
        <v>119</v>
      </c>
      <c r="Q83" s="5">
        <v>137</v>
      </c>
      <c r="R83" s="5">
        <v>149</v>
      </c>
      <c r="S83" s="5">
        <v>156</v>
      </c>
      <c r="T83" s="5">
        <v>167</v>
      </c>
      <c r="U83" s="5">
        <v>257</v>
      </c>
      <c r="V83" s="5">
        <v>277</v>
      </c>
      <c r="W83" s="5">
        <v>470</v>
      </c>
      <c r="X83" s="5">
        <v>457</v>
      </c>
      <c r="Y83" s="21">
        <f>2989-Y82</f>
        <v>564</v>
      </c>
      <c r="Z83" s="7"/>
      <c r="AA83" s="5"/>
      <c r="AB83" s="5"/>
      <c r="AC83" s="5"/>
      <c r="AD83" s="5"/>
      <c r="AE83" s="5"/>
      <c r="AF83" s="21"/>
      <c r="AG83" s="5"/>
      <c r="AH83" s="5"/>
      <c r="AI83" s="5"/>
      <c r="AJ83" s="5"/>
    </row>
    <row r="84" spans="1:36" x14ac:dyDescent="0.35">
      <c r="A84" s="4" t="s">
        <v>31</v>
      </c>
      <c r="F84" s="8">
        <v>365.95</v>
      </c>
      <c r="G84" s="8">
        <v>391.59999999999997</v>
      </c>
      <c r="H84" s="8">
        <v>412.1</v>
      </c>
      <c r="I84" s="8">
        <v>411.75</v>
      </c>
      <c r="J84" s="8">
        <v>419.7</v>
      </c>
      <c r="K84" s="8">
        <v>441.29999999999995</v>
      </c>
      <c r="L84" s="8">
        <v>461.45000000000005</v>
      </c>
      <c r="M84" s="8">
        <v>467.61500000000001</v>
      </c>
      <c r="N84" s="8">
        <v>496.11500000000001</v>
      </c>
      <c r="O84" s="8">
        <v>541.65</v>
      </c>
      <c r="P84" s="8">
        <v>573</v>
      </c>
      <c r="Q84" s="8">
        <v>654</v>
      </c>
      <c r="R84" s="8">
        <v>744</v>
      </c>
      <c r="S84" s="8">
        <v>794</v>
      </c>
      <c r="T84" s="8">
        <v>992</v>
      </c>
      <c r="U84" s="8">
        <v>1490</v>
      </c>
      <c r="V84" s="8">
        <v>1887</v>
      </c>
      <c r="W84" s="8">
        <v>2292</v>
      </c>
      <c r="X84" s="8">
        <v>2349</v>
      </c>
      <c r="Y84" s="23">
        <v>2989</v>
      </c>
      <c r="Z84" s="7"/>
      <c r="AA84" s="5"/>
      <c r="AB84" s="5"/>
      <c r="AC84" s="5"/>
      <c r="AD84" s="5"/>
      <c r="AE84" s="5"/>
      <c r="AF84" s="21"/>
      <c r="AG84" s="5"/>
      <c r="AH84" s="5"/>
      <c r="AI84" s="5"/>
      <c r="AJ84" s="5"/>
    </row>
    <row r="85" spans="1:36" x14ac:dyDescent="0.35">
      <c r="Z85" s="7"/>
      <c r="AG85" s="5"/>
      <c r="AH85" s="5"/>
      <c r="AI85" s="5"/>
      <c r="AJ85" s="5"/>
    </row>
    <row r="86" spans="1:36" x14ac:dyDescent="0.35">
      <c r="Z86" s="7"/>
      <c r="AG86" s="5"/>
      <c r="AH86" s="5"/>
      <c r="AI86" s="5"/>
      <c r="AJ86" s="5"/>
    </row>
    <row r="87" spans="1:36" x14ac:dyDescent="0.35">
      <c r="A87" s="2" t="s">
        <v>54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 t="s">
        <v>13</v>
      </c>
      <c r="O87" s="3" t="s">
        <v>14</v>
      </c>
      <c r="P87" s="3" t="s">
        <v>15</v>
      </c>
      <c r="Q87" s="3" t="s">
        <v>16</v>
      </c>
      <c r="R87" s="3" t="s">
        <v>17</v>
      </c>
      <c r="S87" s="3" t="s">
        <v>18</v>
      </c>
      <c r="T87" s="3" t="s">
        <v>19</v>
      </c>
      <c r="U87" s="3" t="s">
        <v>20</v>
      </c>
      <c r="V87" s="3" t="s">
        <v>21</v>
      </c>
      <c r="W87" s="3" t="s">
        <v>22</v>
      </c>
      <c r="X87" s="3" t="s">
        <v>23</v>
      </c>
      <c r="Y87" s="25" t="s">
        <v>24</v>
      </c>
      <c r="Z87" s="3"/>
      <c r="AA87" s="3"/>
      <c r="AB87" s="3"/>
      <c r="AC87" s="3"/>
      <c r="AD87" s="3">
        <v>2019</v>
      </c>
      <c r="AE87" s="3">
        <v>2020</v>
      </c>
      <c r="AF87" s="25">
        <v>2021</v>
      </c>
      <c r="AG87" s="5"/>
      <c r="AH87" s="5"/>
      <c r="AI87" s="5"/>
      <c r="AJ87" s="5"/>
    </row>
    <row r="88" spans="1:36" x14ac:dyDescent="0.3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Z88" s="7"/>
      <c r="AA88" s="17"/>
      <c r="AB88" s="17"/>
      <c r="AC88" s="17"/>
      <c r="AD88" s="17"/>
      <c r="AE88" s="17"/>
      <c r="AF88" s="29"/>
      <c r="AG88" s="5"/>
      <c r="AH88" s="5"/>
      <c r="AI88" s="5"/>
      <c r="AJ88" s="5"/>
    </row>
    <row r="89" spans="1:36" x14ac:dyDescent="0.35">
      <c r="A89" s="4" t="s">
        <v>34</v>
      </c>
      <c r="N89" s="8">
        <v>108.08413795819968</v>
      </c>
      <c r="O89" s="8">
        <v>117.0620339264002</v>
      </c>
      <c r="P89" s="8">
        <v>144.17612847169971</v>
      </c>
      <c r="Q89" s="8">
        <v>212.94011820730086</v>
      </c>
      <c r="R89" s="8">
        <v>177.01936065280006</v>
      </c>
      <c r="S89" s="8">
        <v>199.70036609339977</v>
      </c>
      <c r="T89" s="8">
        <v>234.27038715689969</v>
      </c>
      <c r="U89" s="8">
        <v>378.05679806220104</v>
      </c>
      <c r="V89" s="8">
        <v>268.71887857279961</v>
      </c>
      <c r="W89" s="8">
        <v>283.75825525129977</v>
      </c>
      <c r="X89" s="8">
        <v>298.42863820590043</v>
      </c>
      <c r="Y89" s="23">
        <v>471.02871097819866</v>
      </c>
      <c r="Z89" s="7"/>
      <c r="AD89" s="8">
        <v>582.4</v>
      </c>
      <c r="AE89" s="8">
        <v>989.7</v>
      </c>
      <c r="AF89" s="23">
        <v>1321.9344830081984</v>
      </c>
      <c r="AG89" s="5"/>
      <c r="AH89" s="5"/>
      <c r="AI89" s="5"/>
      <c r="AJ89" s="5"/>
    </row>
    <row r="90" spans="1:36" x14ac:dyDescent="0.35">
      <c r="A90" s="1" t="s">
        <v>55</v>
      </c>
      <c r="N90" s="5">
        <v>-0.7</v>
      </c>
      <c r="O90" s="5">
        <v>-1</v>
      </c>
      <c r="P90" s="5">
        <v>0.4</v>
      </c>
      <c r="Q90" s="5">
        <v>-4.5</v>
      </c>
      <c r="R90" s="5">
        <v>-3</v>
      </c>
      <c r="S90" s="5">
        <v>-11.8</v>
      </c>
      <c r="T90" s="5">
        <v>-3.6</v>
      </c>
      <c r="U90" s="5">
        <v>-33.299999999999997</v>
      </c>
      <c r="V90" s="5">
        <v>-28.6</v>
      </c>
      <c r="W90" s="5">
        <v>-18</v>
      </c>
      <c r="X90" s="5">
        <v>-45</v>
      </c>
      <c r="Y90" s="21">
        <v>-14.723143999999998</v>
      </c>
      <c r="Z90" s="7"/>
      <c r="AD90" s="5">
        <v>-5.8</v>
      </c>
      <c r="AE90" s="5">
        <v>-51.7</v>
      </c>
      <c r="AF90" s="21">
        <v>-106.32314399999998</v>
      </c>
      <c r="AG90" s="5"/>
      <c r="AH90" s="5"/>
      <c r="AI90" s="5"/>
      <c r="AJ90" s="5"/>
    </row>
    <row r="91" spans="1:36" x14ac:dyDescent="0.35">
      <c r="A91" s="1" t="s">
        <v>56</v>
      </c>
      <c r="N91" s="5">
        <v>4.8</v>
      </c>
      <c r="O91" s="5">
        <v>-2.5</v>
      </c>
      <c r="P91" s="5">
        <v>3.6</v>
      </c>
      <c r="Q91" s="5">
        <v>-9</v>
      </c>
      <c r="R91" s="5">
        <v>9.6999999999999993</v>
      </c>
      <c r="S91" s="5">
        <v>-11.4</v>
      </c>
      <c r="T91" s="5">
        <v>-4.7</v>
      </c>
      <c r="U91" s="5">
        <v>-19.100000000000001</v>
      </c>
      <c r="V91" s="5">
        <v>0.1</v>
      </c>
      <c r="W91" s="18">
        <v>-15.264812151999998</v>
      </c>
      <c r="X91" s="18">
        <v>-14</v>
      </c>
      <c r="Y91" s="28">
        <v>29.438709911899991</v>
      </c>
      <c r="Z91" s="7"/>
      <c r="AD91" s="5">
        <v>-3.1</v>
      </c>
      <c r="AE91" s="5">
        <v>-25.5</v>
      </c>
      <c r="AF91" s="21">
        <v>0.27389775989999376</v>
      </c>
      <c r="AG91" s="5"/>
      <c r="AH91" s="5"/>
      <c r="AI91" s="5"/>
      <c r="AJ91" s="5"/>
    </row>
    <row r="92" spans="1:36" x14ac:dyDescent="0.35">
      <c r="A92" s="19" t="s">
        <v>36</v>
      </c>
      <c r="N92" s="8">
        <v>112.18413795819968</v>
      </c>
      <c r="O92" s="8">
        <v>113.5620339264002</v>
      </c>
      <c r="P92" s="8">
        <v>148.17612847169968</v>
      </c>
      <c r="Q92" s="8">
        <v>199.44011820730083</v>
      </c>
      <c r="R92" s="8">
        <v>183.61936065280003</v>
      </c>
      <c r="S92" s="8">
        <v>176.50036609339972</v>
      </c>
      <c r="T92" s="8">
        <v>226.0703871568997</v>
      </c>
      <c r="U92" s="8">
        <v>325.65679806220101</v>
      </c>
      <c r="V92" s="8">
        <v>240.31887857279958</v>
      </c>
      <c r="W92" s="8">
        <v>250.49344309929978</v>
      </c>
      <c r="X92" s="8">
        <v>239.42863820590043</v>
      </c>
      <c r="Y92" s="23">
        <v>485.74427689009866</v>
      </c>
      <c r="Z92" s="7"/>
      <c r="AD92" s="8">
        <v>573.5</v>
      </c>
      <c r="AE92" s="8">
        <v>912.5</v>
      </c>
      <c r="AF92" s="23">
        <v>1215.9852367680985</v>
      </c>
      <c r="AG92" s="5"/>
      <c r="AH92" s="5"/>
      <c r="AI92" s="5"/>
      <c r="AJ92" s="5"/>
    </row>
    <row r="93" spans="1:36" x14ac:dyDescent="0.35">
      <c r="Z93" s="7"/>
      <c r="AG93" s="5"/>
      <c r="AH93" s="5"/>
      <c r="AI93" s="5"/>
      <c r="AJ93" s="5"/>
    </row>
    <row r="94" spans="1:36" x14ac:dyDescent="0.35">
      <c r="A94" s="4" t="s">
        <v>56</v>
      </c>
      <c r="N94" s="10"/>
      <c r="O94" s="10"/>
      <c r="P94" s="10"/>
      <c r="Q94" s="10"/>
      <c r="R94" s="10"/>
      <c r="S94" s="10"/>
      <c r="T94" s="10"/>
      <c r="U94" s="10"/>
      <c r="V94" s="10"/>
      <c r="Z94" s="7"/>
      <c r="AD94" s="5"/>
      <c r="AE94" s="5"/>
      <c r="AF94" s="21"/>
      <c r="AG94" s="5"/>
      <c r="AH94" s="5"/>
      <c r="AI94" s="5"/>
      <c r="AJ94" s="5"/>
    </row>
    <row r="95" spans="1:36" x14ac:dyDescent="0.35">
      <c r="A95" s="1" t="s">
        <v>26</v>
      </c>
      <c r="N95" s="5">
        <v>3</v>
      </c>
      <c r="O95" s="5">
        <v>-3.4</v>
      </c>
      <c r="P95" s="5">
        <v>0.5</v>
      </c>
      <c r="Q95" s="5">
        <v>-4.5</v>
      </c>
      <c r="R95" s="5">
        <v>3.2</v>
      </c>
      <c r="S95" s="5">
        <v>-3.9</v>
      </c>
      <c r="T95" s="5">
        <v>-3.8</v>
      </c>
      <c r="U95" s="5">
        <v>-13.9</v>
      </c>
      <c r="V95" s="5">
        <v>-0.4</v>
      </c>
      <c r="W95" s="18">
        <v>-27.5642457511</v>
      </c>
      <c r="X95" s="18">
        <v>-2</v>
      </c>
      <c r="Y95" s="28">
        <v>13.181371623199999</v>
      </c>
      <c r="Z95" s="7"/>
      <c r="AD95" s="5">
        <v>-4.4000000000000004</v>
      </c>
      <c r="AE95" s="5">
        <v>-18.399999999999999</v>
      </c>
      <c r="AF95" s="21">
        <v>-16.782874127900001</v>
      </c>
      <c r="AG95" s="5"/>
      <c r="AH95" s="5"/>
      <c r="AI95" s="5"/>
      <c r="AJ95" s="5"/>
    </row>
    <row r="96" spans="1:36" x14ac:dyDescent="0.35">
      <c r="A96" s="1" t="s">
        <v>27</v>
      </c>
      <c r="N96" s="5">
        <v>-0.1</v>
      </c>
      <c r="O96" s="5">
        <v>0.1</v>
      </c>
      <c r="P96" s="5">
        <v>0.8</v>
      </c>
      <c r="Q96" s="5">
        <v>-0.9</v>
      </c>
      <c r="R96" s="5">
        <v>1.6</v>
      </c>
      <c r="S96" s="5">
        <v>-3.1</v>
      </c>
      <c r="T96" s="5">
        <v>0.3</v>
      </c>
      <c r="U96" s="5">
        <v>-2.1</v>
      </c>
      <c r="V96" s="5">
        <v>0.6</v>
      </c>
      <c r="W96" s="18">
        <v>7.12354558</v>
      </c>
      <c r="X96" s="18">
        <v>1</v>
      </c>
      <c r="Y96" s="28">
        <v>0.36070624220000019</v>
      </c>
      <c r="Z96" s="7"/>
      <c r="AD96" s="5">
        <v>-0.1</v>
      </c>
      <c r="AE96" s="5">
        <v>-3.3</v>
      </c>
      <c r="AF96" s="21">
        <v>9.0842518222000006</v>
      </c>
      <c r="AG96" s="5"/>
      <c r="AH96" s="5"/>
      <c r="AI96" s="5"/>
      <c r="AJ96" s="5"/>
    </row>
    <row r="97" spans="1:36" x14ac:dyDescent="0.35">
      <c r="A97" s="1" t="s">
        <v>28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1">
        <v>2.1208728319999999</v>
      </c>
      <c r="Z97" s="7"/>
      <c r="AA97" s="5"/>
      <c r="AB97" s="5"/>
      <c r="AC97" s="5"/>
      <c r="AD97" s="5"/>
      <c r="AE97" s="5"/>
      <c r="AF97" s="21">
        <v>2.1208728319999999</v>
      </c>
      <c r="AG97" s="5"/>
      <c r="AH97" s="5"/>
      <c r="AI97" s="5"/>
      <c r="AJ97" s="5"/>
    </row>
    <row r="98" spans="1:36" x14ac:dyDescent="0.35">
      <c r="A98" s="1" t="s">
        <v>29</v>
      </c>
      <c r="N98" s="5">
        <v>1.9</v>
      </c>
      <c r="O98" s="5">
        <v>0.8</v>
      </c>
      <c r="P98" s="5">
        <v>2.4</v>
      </c>
      <c r="Q98" s="5">
        <v>-2.9</v>
      </c>
      <c r="R98" s="5">
        <v>5</v>
      </c>
      <c r="S98" s="5">
        <v>-4.5</v>
      </c>
      <c r="T98" s="5">
        <v>-1.7</v>
      </c>
      <c r="U98" s="5">
        <v>-3.9</v>
      </c>
      <c r="V98" s="5">
        <v>1.4</v>
      </c>
      <c r="W98" s="18">
        <v>-1.0906001872000002</v>
      </c>
      <c r="X98" s="18">
        <v>1</v>
      </c>
      <c r="Y98" s="28">
        <v>0.95574540860000023</v>
      </c>
      <c r="Z98" s="7"/>
      <c r="AD98" s="5">
        <v>2.2000000000000002</v>
      </c>
      <c r="AE98" s="5">
        <v>-5.0999999999999996</v>
      </c>
      <c r="AF98" s="21">
        <v>2.2651452214000001</v>
      </c>
      <c r="AG98" s="5"/>
      <c r="AH98" s="5"/>
      <c r="AI98" s="5"/>
      <c r="AJ98" s="5"/>
    </row>
    <row r="99" spans="1:36" x14ac:dyDescent="0.35">
      <c r="A99" s="1" t="s">
        <v>30</v>
      </c>
      <c r="N99" s="5">
        <v>0</v>
      </c>
      <c r="O99" s="5">
        <v>0</v>
      </c>
      <c r="P99" s="5">
        <v>-0.1</v>
      </c>
      <c r="Q99" s="5">
        <v>-0.7</v>
      </c>
      <c r="R99" s="5">
        <v>-0.2</v>
      </c>
      <c r="S99" s="5">
        <v>0.1</v>
      </c>
      <c r="T99" s="5">
        <v>0.6</v>
      </c>
      <c r="U99" s="5">
        <v>0.8</v>
      </c>
      <c r="V99" s="5">
        <v>-1.4</v>
      </c>
      <c r="W99" s="18">
        <v>6.2664882063000009</v>
      </c>
      <c r="X99" s="18">
        <v>-13</v>
      </c>
      <c r="Y99" s="28">
        <v>12.820013805899997</v>
      </c>
      <c r="Z99" s="7"/>
      <c r="AD99" s="5">
        <v>-0.8</v>
      </c>
      <c r="AE99" s="5">
        <v>1.3</v>
      </c>
      <c r="AF99" s="21">
        <v>4.6865020121999983</v>
      </c>
      <c r="AG99" s="5"/>
      <c r="AH99" s="5"/>
      <c r="AI99" s="5"/>
      <c r="AJ99" s="5"/>
    </row>
    <row r="100" spans="1:36" x14ac:dyDescent="0.35">
      <c r="A100" s="4" t="s">
        <v>31</v>
      </c>
      <c r="N100" s="8">
        <v>4.8</v>
      </c>
      <c r="O100" s="8">
        <v>-2.5</v>
      </c>
      <c r="P100" s="8">
        <v>3.6</v>
      </c>
      <c r="Q100" s="8">
        <v>-9</v>
      </c>
      <c r="R100" s="8">
        <v>9.6999999999999993</v>
      </c>
      <c r="S100" s="8">
        <v>-11.4</v>
      </c>
      <c r="T100" s="8">
        <v>-4.7</v>
      </c>
      <c r="U100" s="8">
        <v>-19.100000000000001</v>
      </c>
      <c r="V100" s="8">
        <v>0.1</v>
      </c>
      <c r="W100" s="30">
        <v>-15.264812151999998</v>
      </c>
      <c r="X100" s="30">
        <v>-14</v>
      </c>
      <c r="Y100" s="31">
        <v>29.438709911899995</v>
      </c>
      <c r="Z100" s="7"/>
      <c r="AD100" s="8">
        <v>-3.1</v>
      </c>
      <c r="AE100" s="8">
        <v>-25.5</v>
      </c>
      <c r="AF100" s="23">
        <v>0.27389775989999732</v>
      </c>
      <c r="AG100" s="5"/>
      <c r="AH100" s="5"/>
      <c r="AI100" s="5"/>
      <c r="AJ100" s="5"/>
    </row>
    <row r="101" spans="1:36" x14ac:dyDescent="0.35">
      <c r="N101" s="5"/>
      <c r="O101" s="5"/>
      <c r="P101" s="5"/>
      <c r="Q101" s="5"/>
      <c r="R101" s="5"/>
      <c r="S101" s="5"/>
      <c r="T101" s="5"/>
      <c r="U101" s="5"/>
      <c r="V101" s="5"/>
      <c r="AD101" s="5"/>
      <c r="AE101" s="5"/>
      <c r="AF101" s="21"/>
    </row>
    <row r="102" spans="1:36" x14ac:dyDescent="0.35">
      <c r="A102" s="1" t="s">
        <v>57</v>
      </c>
      <c r="N102" s="11"/>
      <c r="O102" s="11"/>
      <c r="P102" s="11"/>
      <c r="Q102" s="8"/>
      <c r="R102" s="8"/>
      <c r="S102" s="8"/>
      <c r="T102" s="8"/>
      <c r="U102" s="8"/>
      <c r="V102" s="8"/>
      <c r="W102" s="8"/>
      <c r="X102" s="8"/>
      <c r="Y102" s="23"/>
      <c r="Z102" s="8"/>
      <c r="AA102" s="8"/>
      <c r="AB102" s="8"/>
      <c r="AC102" s="8"/>
      <c r="AD102" s="8"/>
      <c r="AE102" s="8"/>
      <c r="AF102" s="23"/>
    </row>
    <row r="103" spans="1:36" x14ac:dyDescent="0.35"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27"/>
      <c r="Z103" s="10"/>
      <c r="AA103" s="10"/>
      <c r="AB103" s="10"/>
      <c r="AC103" s="10"/>
      <c r="AD103" s="10"/>
      <c r="AE103" s="10"/>
      <c r="AF103" s="27"/>
    </row>
    <row r="104" spans="1:36" customFormat="1" x14ac:dyDescent="0.35">
      <c r="A104" s="33" t="s">
        <v>61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 t="s">
        <v>13</v>
      </c>
      <c r="O104" s="34" t="s">
        <v>14</v>
      </c>
      <c r="P104" s="34" t="s">
        <v>15</v>
      </c>
      <c r="Q104" s="34" t="s">
        <v>16</v>
      </c>
      <c r="R104" s="34" t="s">
        <v>17</v>
      </c>
      <c r="S104" s="34" t="s">
        <v>18</v>
      </c>
      <c r="T104" s="34" t="s">
        <v>19</v>
      </c>
      <c r="U104" s="34" t="s">
        <v>20</v>
      </c>
      <c r="V104" s="34" t="s">
        <v>21</v>
      </c>
      <c r="W104" s="34" t="s">
        <v>22</v>
      </c>
      <c r="X104" s="34" t="s">
        <v>23</v>
      </c>
      <c r="Y104" s="34" t="s">
        <v>24</v>
      </c>
      <c r="Z104" s="34"/>
      <c r="AA104" s="34"/>
      <c r="AB104" s="34"/>
      <c r="AC104" s="34"/>
      <c r="AD104" s="34">
        <v>2019</v>
      </c>
      <c r="AE104" s="34">
        <v>2020</v>
      </c>
      <c r="AF104" s="35">
        <v>2021</v>
      </c>
      <c r="AG104" s="36"/>
      <c r="AH104" s="36"/>
      <c r="AI104" s="36"/>
      <c r="AJ104" s="36"/>
    </row>
    <row r="105" spans="1:36" customFormat="1" x14ac:dyDescent="0.35"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8"/>
    </row>
    <row r="106" spans="1:36" customFormat="1" x14ac:dyDescent="0.35">
      <c r="A106" s="39" t="s">
        <v>62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27"/>
      <c r="AG106" s="49"/>
    </row>
    <row r="107" spans="1:36" customFormat="1" x14ac:dyDescent="0.35">
      <c r="A107" s="40" t="s">
        <v>63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50"/>
      <c r="V107" s="50">
        <v>1209.3893315625648</v>
      </c>
      <c r="W107" s="50">
        <v>1222.3722536917751</v>
      </c>
      <c r="X107" s="50">
        <v>1263.466048938636</v>
      </c>
      <c r="Y107" s="50">
        <v>1261.5744517476392</v>
      </c>
      <c r="Z107" s="51"/>
      <c r="AA107" s="48"/>
      <c r="AB107" s="50"/>
      <c r="AC107" s="50"/>
      <c r="AD107" s="50"/>
      <c r="AE107" s="50">
        <v>4970.3058208757584</v>
      </c>
      <c r="AF107" s="50">
        <f>SUM(V107:Y107)</f>
        <v>4956.8020859406151</v>
      </c>
      <c r="AG107" s="45"/>
      <c r="AH107" s="36"/>
      <c r="AI107" s="36"/>
      <c r="AJ107" s="36"/>
    </row>
    <row r="108" spans="1:36" customFormat="1" x14ac:dyDescent="0.35">
      <c r="A108" s="40" t="s">
        <v>64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50"/>
      <c r="V108" s="50">
        <v>313.29811811972581</v>
      </c>
      <c r="W108" s="50">
        <v>350.161974885826</v>
      </c>
      <c r="X108" s="50">
        <v>377.11552862951282</v>
      </c>
      <c r="Y108" s="50">
        <v>382.59712072542584</v>
      </c>
      <c r="Z108" s="51"/>
      <c r="AA108" s="48"/>
      <c r="AB108" s="50"/>
      <c r="AC108" s="50"/>
      <c r="AD108" s="50"/>
      <c r="AE108" s="50">
        <v>1136.76775328333</v>
      </c>
      <c r="AF108" s="50">
        <f>SUM(V108:Y108)</f>
        <v>1423.1727423604905</v>
      </c>
      <c r="AG108" s="45"/>
      <c r="AH108" s="36"/>
      <c r="AI108" s="36"/>
      <c r="AJ108" s="36"/>
    </row>
    <row r="109" spans="1:36" customFormat="1" x14ac:dyDescent="0.35">
      <c r="A109" s="40" t="s">
        <v>65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50"/>
      <c r="V109" s="50">
        <v>238.21317772859078</v>
      </c>
      <c r="W109" s="50">
        <v>257.30889444325351</v>
      </c>
      <c r="X109" s="50">
        <v>279.87425312617228</v>
      </c>
      <c r="Y109" s="50">
        <v>302.75814627238356</v>
      </c>
      <c r="Z109" s="51"/>
      <c r="AA109" s="48"/>
      <c r="AB109" s="50"/>
      <c r="AC109" s="50"/>
      <c r="AD109" s="50"/>
      <c r="AE109" s="50">
        <v>867.69578933850335</v>
      </c>
      <c r="AF109" s="50">
        <f>SUM(V109:Y109)</f>
        <v>1078.1544715704001</v>
      </c>
      <c r="AG109" s="45"/>
      <c r="AH109" s="36"/>
      <c r="AI109" s="36"/>
      <c r="AJ109" s="36"/>
    </row>
    <row r="110" spans="1:36" customFormat="1" x14ac:dyDescent="0.35">
      <c r="A110" s="40" t="s">
        <v>66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50"/>
      <c r="V110" s="50">
        <v>10.762938064296</v>
      </c>
      <c r="W110" s="50">
        <v>13.628256866339997</v>
      </c>
      <c r="X110" s="50">
        <v>13.192674587589003</v>
      </c>
      <c r="Y110" s="50">
        <v>15.918933795749005</v>
      </c>
      <c r="Z110" s="51"/>
      <c r="AA110" s="48"/>
      <c r="AB110" s="50"/>
      <c r="AC110" s="50"/>
      <c r="AD110" s="50"/>
      <c r="AE110" s="50">
        <v>40.367571772752008</v>
      </c>
      <c r="AF110" s="50">
        <f>SUM(V110:Y110)</f>
        <v>53.502803313974006</v>
      </c>
      <c r="AG110" s="45"/>
      <c r="AH110" s="36"/>
      <c r="AI110" s="36"/>
      <c r="AJ110" s="36"/>
    </row>
    <row r="111" spans="1:36" customFormat="1" x14ac:dyDescent="0.35"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27"/>
      <c r="AG111" s="45"/>
    </row>
    <row r="112" spans="1:36" customFormat="1" x14ac:dyDescent="0.35">
      <c r="A112" s="39" t="s">
        <v>67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27"/>
      <c r="AG112" s="49"/>
    </row>
    <row r="113" spans="1:36" customFormat="1" x14ac:dyDescent="0.35">
      <c r="A113" s="40" t="s">
        <v>63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48"/>
      <c r="V113" s="50">
        <v>593.3184053211935</v>
      </c>
      <c r="W113" s="50">
        <v>595.94342849832674</v>
      </c>
      <c r="X113" s="50">
        <v>593.5543173932258</v>
      </c>
      <c r="Y113" s="50">
        <v>595.46788744006449</v>
      </c>
      <c r="Z113" s="48"/>
      <c r="AA113" s="48"/>
      <c r="AB113" s="48"/>
      <c r="AC113" s="48"/>
      <c r="AD113" s="48"/>
      <c r="AE113" s="50">
        <v>2381.2421490422198</v>
      </c>
      <c r="AF113" s="50">
        <f>SUM(V113:Y113)</f>
        <v>2378.2840386528105</v>
      </c>
      <c r="AG113" s="45"/>
      <c r="AH113" s="36"/>
      <c r="AI113" s="42"/>
    </row>
    <row r="114" spans="1:36" customFormat="1" x14ac:dyDescent="0.35">
      <c r="A114" s="40" t="s">
        <v>64</v>
      </c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48"/>
      <c r="V114" s="50">
        <v>201.51417122470613</v>
      </c>
      <c r="W114" s="50">
        <v>220.82635314890214</v>
      </c>
      <c r="X114" s="50">
        <v>231.52054691826635</v>
      </c>
      <c r="Y114" s="50">
        <v>225.93040643161032</v>
      </c>
      <c r="Z114" s="45"/>
      <c r="AA114" s="48"/>
      <c r="AB114" s="48"/>
      <c r="AC114" s="48"/>
      <c r="AD114" s="48"/>
      <c r="AE114" s="50">
        <v>690.64057461498294</v>
      </c>
      <c r="AF114" s="50">
        <f>SUM(V114:Y114)</f>
        <v>879.79147772348495</v>
      </c>
      <c r="AG114" s="45"/>
      <c r="AH114" s="36"/>
      <c r="AI114" s="42"/>
    </row>
    <row r="115" spans="1:36" customFormat="1" x14ac:dyDescent="0.35">
      <c r="A115" s="40" t="s">
        <v>65</v>
      </c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48"/>
      <c r="V115" s="50">
        <v>190.32886419883798</v>
      </c>
      <c r="W115" s="50">
        <v>200.22902300074148</v>
      </c>
      <c r="X115" s="50">
        <v>215.34083206813693</v>
      </c>
      <c r="Y115" s="50">
        <v>227.58107681058095</v>
      </c>
      <c r="Z115" s="45"/>
      <c r="AA115" s="48"/>
      <c r="AB115" s="48"/>
      <c r="AC115" s="48"/>
      <c r="AD115" s="48"/>
      <c r="AE115" s="50">
        <v>678.93554007844466</v>
      </c>
      <c r="AF115" s="50">
        <f>SUM(V115:Y115)</f>
        <v>833.47979607829734</v>
      </c>
      <c r="AG115" s="45"/>
      <c r="AH115" s="36"/>
      <c r="AI115" s="42"/>
    </row>
    <row r="116" spans="1:36" customFormat="1" x14ac:dyDescent="0.35">
      <c r="A116" s="40" t="s">
        <v>66</v>
      </c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48"/>
      <c r="V116" s="50">
        <v>10.133275298856001</v>
      </c>
      <c r="W116" s="50">
        <v>12.568757747086002</v>
      </c>
      <c r="X116" s="50">
        <v>12.145453559473005</v>
      </c>
      <c r="Y116" s="50">
        <v>16.163622341320995</v>
      </c>
      <c r="Z116" s="48"/>
      <c r="AA116" s="48"/>
      <c r="AB116" s="48"/>
      <c r="AC116" s="48"/>
      <c r="AD116" s="48"/>
      <c r="AE116" s="50">
        <v>40.367571772752008</v>
      </c>
      <c r="AF116" s="50">
        <f>SUM(V116:Y116)</f>
        <v>51.011108946736002</v>
      </c>
      <c r="AG116" s="45"/>
      <c r="AH116" s="36"/>
      <c r="AI116" s="42"/>
    </row>
    <row r="117" spans="1:36" customFormat="1" x14ac:dyDescent="0.35">
      <c r="A117" s="40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48"/>
      <c r="V117" s="50"/>
      <c r="W117" s="50"/>
      <c r="X117" s="50"/>
      <c r="Y117" s="50"/>
      <c r="Z117" s="48"/>
      <c r="AA117" s="48"/>
      <c r="AB117" s="48"/>
      <c r="AC117" s="48"/>
      <c r="AD117" s="48"/>
      <c r="AE117" s="50"/>
      <c r="AF117" s="50"/>
      <c r="AG117" s="45"/>
      <c r="AJ117" s="1"/>
    </row>
    <row r="118" spans="1:36" customFormat="1" x14ac:dyDescent="0.35">
      <c r="A118" s="39" t="s">
        <v>68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48"/>
      <c r="V118" s="50"/>
      <c r="W118" s="50"/>
      <c r="X118" s="50"/>
      <c r="Y118" s="50"/>
      <c r="Z118" s="48"/>
      <c r="AA118" s="48"/>
      <c r="AB118" s="48"/>
      <c r="AC118" s="48"/>
      <c r="AD118" s="48"/>
      <c r="AE118" s="50"/>
      <c r="AF118" s="50"/>
      <c r="AG118" s="49"/>
    </row>
    <row r="119" spans="1:36" customFormat="1" x14ac:dyDescent="0.35">
      <c r="A119" s="40" t="s">
        <v>63</v>
      </c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48"/>
      <c r="V119" s="52" t="s">
        <v>88</v>
      </c>
      <c r="W119" s="52" t="s">
        <v>88</v>
      </c>
      <c r="X119" s="52" t="s">
        <v>88</v>
      </c>
      <c r="Y119" s="50">
        <f t="shared" ref="Y119" si="0">Y113-Y125</f>
        <v>270.8992326250517</v>
      </c>
      <c r="Z119" s="50"/>
      <c r="AA119" s="48"/>
      <c r="AB119" s="48"/>
      <c r="AC119" s="48"/>
      <c r="AD119" s="48"/>
      <c r="AE119" s="52" t="s">
        <v>88</v>
      </c>
      <c r="AF119" s="52" t="s">
        <v>88</v>
      </c>
      <c r="AG119" s="48"/>
    </row>
    <row r="120" spans="1:36" customFormat="1" x14ac:dyDescent="0.35">
      <c r="A120" s="40" t="s">
        <v>64</v>
      </c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48"/>
      <c r="V120" s="52" t="s">
        <v>88</v>
      </c>
      <c r="W120" s="52" t="s">
        <v>88</v>
      </c>
      <c r="X120" s="52" t="s">
        <v>88</v>
      </c>
      <c r="Y120" s="50">
        <f t="shared" ref="Y120:Y122" si="1">Y114-Y126</f>
        <v>125.83078014646429</v>
      </c>
      <c r="Z120" s="50"/>
      <c r="AA120" s="48"/>
      <c r="AB120" s="48"/>
      <c r="AC120" s="48"/>
      <c r="AD120" s="48"/>
      <c r="AE120" s="52" t="s">
        <v>88</v>
      </c>
      <c r="AF120" s="52" t="s">
        <v>88</v>
      </c>
      <c r="AG120" s="48"/>
    </row>
    <row r="121" spans="1:36" customFormat="1" x14ac:dyDescent="0.35">
      <c r="A121" s="40" t="s">
        <v>65</v>
      </c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48"/>
      <c r="V121" s="52" t="s">
        <v>88</v>
      </c>
      <c r="W121" s="52" t="s">
        <v>88</v>
      </c>
      <c r="X121" s="52" t="s">
        <v>88</v>
      </c>
      <c r="Y121" s="50">
        <f t="shared" si="1"/>
        <v>114.82253657690836</v>
      </c>
      <c r="Z121" s="50"/>
      <c r="AA121" s="48"/>
      <c r="AB121" s="48"/>
      <c r="AC121" s="48"/>
      <c r="AD121" s="48"/>
      <c r="AE121" s="52" t="s">
        <v>88</v>
      </c>
      <c r="AF121" s="52" t="s">
        <v>88</v>
      </c>
      <c r="AG121" s="48"/>
    </row>
    <row r="122" spans="1:36" customFormat="1" x14ac:dyDescent="0.35">
      <c r="A122" s="40" t="s">
        <v>66</v>
      </c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48"/>
      <c r="V122" s="52" t="s">
        <v>88</v>
      </c>
      <c r="W122" s="52" t="s">
        <v>88</v>
      </c>
      <c r="X122" s="52" t="s">
        <v>88</v>
      </c>
      <c r="Y122" s="50">
        <f t="shared" si="1"/>
        <v>12.646878115963997</v>
      </c>
      <c r="Z122" s="50"/>
      <c r="AA122" s="48"/>
      <c r="AB122" s="48"/>
      <c r="AC122" s="48"/>
      <c r="AD122" s="48"/>
      <c r="AE122" s="52" t="s">
        <v>88</v>
      </c>
      <c r="AF122" s="52" t="s">
        <v>88</v>
      </c>
      <c r="AG122" s="48"/>
    </row>
    <row r="123" spans="1:36" customFormat="1" x14ac:dyDescent="0.35"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</row>
    <row r="124" spans="1:36" customFormat="1" x14ac:dyDescent="0.35">
      <c r="A124" s="39" t="s">
        <v>69</v>
      </c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27"/>
      <c r="AG124" s="49"/>
    </row>
    <row r="125" spans="1:36" customFormat="1" x14ac:dyDescent="0.35">
      <c r="A125" s="40" t="s">
        <v>63</v>
      </c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48"/>
      <c r="V125" s="52" t="s">
        <v>88</v>
      </c>
      <c r="W125" s="52" t="s">
        <v>88</v>
      </c>
      <c r="X125" s="52" t="s">
        <v>88</v>
      </c>
      <c r="Y125" s="50">
        <v>324.56865481501279</v>
      </c>
      <c r="Z125" s="48"/>
      <c r="AA125" s="48"/>
      <c r="AB125" s="48"/>
      <c r="AC125" s="48"/>
      <c r="AD125" s="48"/>
      <c r="AE125" s="52" t="s">
        <v>88</v>
      </c>
      <c r="AF125" s="52" t="s">
        <v>88</v>
      </c>
      <c r="AG125" s="48"/>
      <c r="AH125" s="37"/>
    </row>
    <row r="126" spans="1:36" customFormat="1" x14ac:dyDescent="0.35">
      <c r="A126" s="40" t="s">
        <v>64</v>
      </c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48"/>
      <c r="V126" s="52" t="s">
        <v>88</v>
      </c>
      <c r="W126" s="52" t="s">
        <v>88</v>
      </c>
      <c r="X126" s="52" t="s">
        <v>88</v>
      </c>
      <c r="Y126" s="50">
        <v>100.09962628514603</v>
      </c>
      <c r="Z126" s="48"/>
      <c r="AA126" s="48"/>
      <c r="AB126" s="48"/>
      <c r="AC126" s="48"/>
      <c r="AD126" s="48"/>
      <c r="AE126" s="52" t="s">
        <v>88</v>
      </c>
      <c r="AF126" s="52" t="s">
        <v>88</v>
      </c>
      <c r="AG126" s="48"/>
      <c r="AH126" s="37"/>
    </row>
    <row r="127" spans="1:36" customFormat="1" x14ac:dyDescent="0.35">
      <c r="A127" s="40" t="s">
        <v>65</v>
      </c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48"/>
      <c r="V127" s="52" t="s">
        <v>88</v>
      </c>
      <c r="W127" s="52" t="s">
        <v>88</v>
      </c>
      <c r="X127" s="52" t="s">
        <v>88</v>
      </c>
      <c r="Y127" s="50">
        <v>112.75854023367259</v>
      </c>
      <c r="Z127" s="48"/>
      <c r="AA127" s="48"/>
      <c r="AB127" s="48"/>
      <c r="AC127" s="48"/>
      <c r="AD127" s="48"/>
      <c r="AE127" s="52" t="s">
        <v>88</v>
      </c>
      <c r="AF127" s="52" t="s">
        <v>88</v>
      </c>
      <c r="AG127" s="48"/>
      <c r="AH127" s="37"/>
    </row>
    <row r="128" spans="1:36" customFormat="1" x14ac:dyDescent="0.35">
      <c r="A128" s="40" t="s">
        <v>66</v>
      </c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48"/>
      <c r="V128" s="52" t="s">
        <v>88</v>
      </c>
      <c r="W128" s="52" t="s">
        <v>88</v>
      </c>
      <c r="X128" s="52" t="s">
        <v>88</v>
      </c>
      <c r="Y128" s="50">
        <v>3.5167442253569989</v>
      </c>
      <c r="Z128" s="48"/>
      <c r="AA128" s="48"/>
      <c r="AB128" s="48"/>
      <c r="AC128" s="48"/>
      <c r="AD128" s="48"/>
      <c r="AE128" s="52" t="s">
        <v>88</v>
      </c>
      <c r="AF128" s="52" t="s">
        <v>88</v>
      </c>
      <c r="AG128" s="48"/>
      <c r="AH128" s="37"/>
    </row>
    <row r="129" spans="1:33" customFormat="1" x14ac:dyDescent="0.35"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27"/>
      <c r="AG129" s="45"/>
    </row>
    <row r="130" spans="1:33" customFormat="1" x14ac:dyDescent="0.35">
      <c r="A130" s="39" t="s">
        <v>70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27"/>
      <c r="AG130" s="49"/>
    </row>
    <row r="131" spans="1:33" customFormat="1" x14ac:dyDescent="0.35">
      <c r="A131" s="40" t="s">
        <v>63</v>
      </c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48"/>
      <c r="V131" s="52" t="s">
        <v>88</v>
      </c>
      <c r="W131" s="52" t="s">
        <v>88</v>
      </c>
      <c r="X131" s="52" t="s">
        <v>88</v>
      </c>
      <c r="Y131" s="52" t="s">
        <v>88</v>
      </c>
      <c r="Z131" s="48"/>
      <c r="AA131" s="48"/>
      <c r="AB131" s="48"/>
      <c r="AC131" s="48"/>
      <c r="AD131" s="48"/>
      <c r="AE131" s="52" t="s">
        <v>88</v>
      </c>
      <c r="AF131" s="43">
        <v>6.9590937735974912E-2</v>
      </c>
      <c r="AG131" s="49"/>
    </row>
    <row r="132" spans="1:33" customFormat="1" x14ac:dyDescent="0.35">
      <c r="A132" s="40" t="s">
        <v>64</v>
      </c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48"/>
      <c r="V132" s="52" t="s">
        <v>88</v>
      </c>
      <c r="W132" s="52" t="s">
        <v>88</v>
      </c>
      <c r="X132" s="52" t="s">
        <v>88</v>
      </c>
      <c r="Y132" s="52" t="s">
        <v>88</v>
      </c>
      <c r="Z132" s="48"/>
      <c r="AA132" s="48"/>
      <c r="AB132" s="48"/>
      <c r="AC132" s="48"/>
      <c r="AD132" s="48"/>
      <c r="AE132" s="52" t="s">
        <v>88</v>
      </c>
      <c r="AF132" s="43">
        <v>0.25363119620287145</v>
      </c>
      <c r="AG132" s="49"/>
    </row>
    <row r="133" spans="1:33" customFormat="1" x14ac:dyDescent="0.35">
      <c r="A133" s="40" t="s">
        <v>65</v>
      </c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48"/>
      <c r="V133" s="52" t="s">
        <v>88</v>
      </c>
      <c r="W133" s="52" t="s">
        <v>88</v>
      </c>
      <c r="X133" s="52" t="s">
        <v>88</v>
      </c>
      <c r="Y133" s="52" t="s">
        <v>88</v>
      </c>
      <c r="Z133" s="48"/>
      <c r="AA133" s="48"/>
      <c r="AB133" s="48"/>
      <c r="AC133" s="48"/>
      <c r="AD133" s="48"/>
      <c r="AE133" s="52" t="s">
        <v>88</v>
      </c>
      <c r="AF133" s="43">
        <v>0.32091332872910089</v>
      </c>
      <c r="AG133" s="49"/>
    </row>
    <row r="134" spans="1:33" customFormat="1" x14ac:dyDescent="0.35">
      <c r="A134" s="40" t="s">
        <v>66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48"/>
      <c r="V134" s="52" t="s">
        <v>88</v>
      </c>
      <c r="W134" s="52" t="s">
        <v>88</v>
      </c>
      <c r="X134" s="52" t="s">
        <v>88</v>
      </c>
      <c r="Y134" s="52" t="s">
        <v>88</v>
      </c>
      <c r="Z134" s="48"/>
      <c r="AA134" s="48"/>
      <c r="AB134" s="48"/>
      <c r="AC134" s="48"/>
      <c r="AD134" s="48"/>
      <c r="AE134" s="52" t="s">
        <v>88</v>
      </c>
      <c r="AF134" s="43">
        <v>0.37004548306351293</v>
      </c>
      <c r="AG134" s="49"/>
    </row>
    <row r="135" spans="1:33" customFormat="1" x14ac:dyDescent="0.35"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3"/>
      <c r="AG135" s="49"/>
    </row>
    <row r="136" spans="1:33" customFormat="1" x14ac:dyDescent="0.35">
      <c r="A136" s="39" t="s">
        <v>71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52"/>
      <c r="AF136" s="43"/>
      <c r="AG136" s="49"/>
    </row>
    <row r="137" spans="1:33" customFormat="1" x14ac:dyDescent="0.35">
      <c r="A137" s="40" t="s">
        <v>63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48"/>
      <c r="V137" s="52" t="s">
        <v>88</v>
      </c>
      <c r="W137" s="52" t="s">
        <v>88</v>
      </c>
      <c r="X137" s="52" t="s">
        <v>88</v>
      </c>
      <c r="Y137" s="52" t="s">
        <v>88</v>
      </c>
      <c r="Z137" s="48"/>
      <c r="AA137" s="48"/>
      <c r="AB137" s="48"/>
      <c r="AC137" s="48"/>
      <c r="AD137" s="48"/>
      <c r="AE137" s="52" t="s">
        <v>88</v>
      </c>
      <c r="AF137" s="43">
        <v>7.1172482202346732E-2</v>
      </c>
      <c r="AG137" s="49"/>
    </row>
    <row r="138" spans="1:33" customFormat="1" x14ac:dyDescent="0.35">
      <c r="A138" s="40" t="s">
        <v>64</v>
      </c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48"/>
      <c r="V138" s="52" t="s">
        <v>88</v>
      </c>
      <c r="W138" s="52" t="s">
        <v>88</v>
      </c>
      <c r="X138" s="52" t="s">
        <v>88</v>
      </c>
      <c r="Y138" s="52" t="s">
        <v>88</v>
      </c>
      <c r="Z138" s="48"/>
      <c r="AA138" s="48"/>
      <c r="AB138" s="48"/>
      <c r="AC138" s="48"/>
      <c r="AD138" s="48"/>
      <c r="AE138" s="52" t="s">
        <v>88</v>
      </c>
      <c r="AF138" s="43">
        <v>0.27870464384107835</v>
      </c>
      <c r="AG138" s="49"/>
    </row>
    <row r="139" spans="1:33" customFormat="1" x14ac:dyDescent="0.35">
      <c r="A139" s="40" t="s">
        <v>65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48"/>
      <c r="V139" s="52" t="s">
        <v>88</v>
      </c>
      <c r="W139" s="52" t="s">
        <v>88</v>
      </c>
      <c r="X139" s="52" t="s">
        <v>88</v>
      </c>
      <c r="Y139" s="52" t="s">
        <v>88</v>
      </c>
      <c r="Z139" s="48"/>
      <c r="AA139" s="48"/>
      <c r="AB139" s="48"/>
      <c r="AC139" s="48"/>
      <c r="AD139" s="48"/>
      <c r="AE139" s="52" t="s">
        <v>88</v>
      </c>
      <c r="AF139" s="43">
        <v>0.30486635727567174</v>
      </c>
      <c r="AG139" s="49"/>
    </row>
    <row r="140" spans="1:33" customFormat="1" x14ac:dyDescent="0.35">
      <c r="A140" s="40" t="s">
        <v>66</v>
      </c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48"/>
      <c r="V140" s="52" t="s">
        <v>88</v>
      </c>
      <c r="W140" s="52" t="s">
        <v>88</v>
      </c>
      <c r="X140" s="52" t="s">
        <v>88</v>
      </c>
      <c r="Y140" s="52" t="s">
        <v>88</v>
      </c>
      <c r="Z140" s="48"/>
      <c r="AA140" s="48"/>
      <c r="AB140" s="48"/>
      <c r="AC140" s="48"/>
      <c r="AD140" s="48"/>
      <c r="AE140" s="52" t="s">
        <v>88</v>
      </c>
      <c r="AF140" s="43">
        <v>0.30624070272375814</v>
      </c>
      <c r="AG140" s="49"/>
    </row>
    <row r="141" spans="1:33" customFormat="1" x14ac:dyDescent="0.35"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27"/>
      <c r="AG141" s="49"/>
    </row>
    <row r="142" spans="1:33" customFormat="1" x14ac:dyDescent="0.35">
      <c r="A142" s="44" t="s">
        <v>87</v>
      </c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27"/>
      <c r="AG142" s="49"/>
    </row>
    <row r="143" spans="1:33" customFormat="1" x14ac:dyDescent="0.35">
      <c r="A143" s="40" t="s">
        <v>63</v>
      </c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43">
        <f t="shared" ref="V143:Y143" si="2">V113/V107</f>
        <v>0.49059338447661804</v>
      </c>
      <c r="W143" s="43">
        <f t="shared" si="2"/>
        <v>0.48753023205367657</v>
      </c>
      <c r="X143" s="43">
        <f t="shared" si="2"/>
        <v>0.46978256193891088</v>
      </c>
      <c r="Y143" s="43">
        <f t="shared" si="2"/>
        <v>0.47200376213640999</v>
      </c>
      <c r="Z143" s="48"/>
      <c r="AA143" s="48"/>
      <c r="AB143" s="48"/>
      <c r="AC143" s="48"/>
      <c r="AD143" s="48"/>
      <c r="AE143" s="43">
        <f t="shared" ref="AE143:AF143" si="3">AE113/AE107</f>
        <v>0.47909368856957968</v>
      </c>
      <c r="AF143" s="43">
        <f t="shared" si="3"/>
        <v>0.47980209768683985</v>
      </c>
      <c r="AG143" s="49"/>
    </row>
    <row r="144" spans="1:33" customFormat="1" x14ac:dyDescent="0.35">
      <c r="A144" s="40" t="s">
        <v>64</v>
      </c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43">
        <f t="shared" ref="V144:Y144" si="4">V114/V108</f>
        <v>0.64320262258229777</v>
      </c>
      <c r="W144" s="43">
        <f t="shared" si="4"/>
        <v>0.63064058631981645</v>
      </c>
      <c r="X144" s="43">
        <f t="shared" si="4"/>
        <v>0.61392472423408895</v>
      </c>
      <c r="Y144" s="43">
        <f>Y114/Y108</f>
        <v>0.59051779062851661</v>
      </c>
      <c r="Z144" s="48"/>
      <c r="AA144" s="48"/>
      <c r="AB144" s="48"/>
      <c r="AC144" s="48"/>
      <c r="AD144" s="48"/>
      <c r="AE144" s="43">
        <f>AE114/AE108</f>
        <v>0.60754764781126447</v>
      </c>
      <c r="AF144" s="43">
        <f>AF114/AF108</f>
        <v>0.61819022493661091</v>
      </c>
      <c r="AG144" s="49"/>
    </row>
    <row r="145" spans="1:36" customFormat="1" x14ac:dyDescent="0.35">
      <c r="A145" s="40" t="s">
        <v>65</v>
      </c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43">
        <f t="shared" ref="V145:Y145" si="5">V115/V109</f>
        <v>0.79898545501831975</v>
      </c>
      <c r="W145" s="43">
        <f t="shared" si="5"/>
        <v>0.7781659605431932</v>
      </c>
      <c r="X145" s="43">
        <f t="shared" si="5"/>
        <v>0.76941994364539656</v>
      </c>
      <c r="Y145" s="43">
        <f>Y115/Y109</f>
        <v>0.75169266165948923</v>
      </c>
      <c r="Z145" s="48"/>
      <c r="AA145" s="48"/>
      <c r="AB145" s="48"/>
      <c r="AC145" s="48"/>
      <c r="AD145" s="48"/>
      <c r="AE145" s="43">
        <f>AE115/AE109</f>
        <v>0.7824580324355821</v>
      </c>
      <c r="AF145" s="43">
        <f>AF115/AF109</f>
        <v>0.7730615770338376</v>
      </c>
      <c r="AG145" s="49"/>
    </row>
    <row r="146" spans="1:36" customFormat="1" x14ac:dyDescent="0.35"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27"/>
      <c r="AG146" s="49"/>
    </row>
    <row r="147" spans="1:36" customFormat="1" x14ac:dyDescent="0.35"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8"/>
    </row>
    <row r="148" spans="1:36" customFormat="1" x14ac:dyDescent="0.35"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8"/>
    </row>
    <row r="149" spans="1:36" customFormat="1" x14ac:dyDescent="0.35">
      <c r="A149" s="33" t="s">
        <v>72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 t="s">
        <v>13</v>
      </c>
      <c r="O149" s="34" t="s">
        <v>14</v>
      </c>
      <c r="P149" s="34" t="s">
        <v>15</v>
      </c>
      <c r="Q149" s="34" t="s">
        <v>16</v>
      </c>
      <c r="R149" s="34" t="s">
        <v>17</v>
      </c>
      <c r="S149" s="34" t="s">
        <v>18</v>
      </c>
      <c r="T149" s="34" t="s">
        <v>19</v>
      </c>
      <c r="U149" s="34" t="s">
        <v>20</v>
      </c>
      <c r="V149" s="34" t="s">
        <v>21</v>
      </c>
      <c r="W149" s="34" t="s">
        <v>22</v>
      </c>
      <c r="X149" s="34" t="s">
        <v>23</v>
      </c>
      <c r="Y149" s="34" t="s">
        <v>24</v>
      </c>
      <c r="Z149" s="34"/>
      <c r="AA149" s="34"/>
      <c r="AB149" s="34"/>
      <c r="AC149" s="34"/>
      <c r="AD149" s="34">
        <v>2019</v>
      </c>
      <c r="AE149" s="34">
        <v>2020</v>
      </c>
      <c r="AF149" s="34">
        <v>2021</v>
      </c>
      <c r="AG149" s="36"/>
      <c r="AH149" s="36"/>
      <c r="AI149" s="36"/>
      <c r="AJ149" s="36"/>
    </row>
    <row r="150" spans="1:36" customFormat="1" x14ac:dyDescent="0.35"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1:36" customFormat="1" x14ac:dyDescent="0.35">
      <c r="A151" s="40" t="s">
        <v>73</v>
      </c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>
        <f t="shared" ref="V151:Y151" si="6">V12</f>
        <v>3349.8540424514995</v>
      </c>
      <c r="W151" s="36">
        <f t="shared" si="6"/>
        <v>3682.1786329734</v>
      </c>
      <c r="X151" s="36">
        <f t="shared" si="6"/>
        <v>3937.7421318586998</v>
      </c>
      <c r="Y151" s="36">
        <f t="shared" si="6"/>
        <v>5207.4494342891994</v>
      </c>
      <c r="Z151" s="41"/>
      <c r="AA151" s="36"/>
      <c r="AB151" s="36"/>
      <c r="AC151" s="36"/>
      <c r="AD151" s="36"/>
      <c r="AE151" s="50">
        <f t="shared" ref="AE151:AF151" si="7">AE12</f>
        <v>8023.3</v>
      </c>
      <c r="AF151" s="50">
        <f t="shared" si="7"/>
        <v>16177.124241572799</v>
      </c>
      <c r="AG151" s="36"/>
      <c r="AH151" s="36"/>
      <c r="AI151" s="36"/>
      <c r="AJ151" s="36"/>
    </row>
    <row r="152" spans="1:36" customFormat="1" x14ac:dyDescent="0.35">
      <c r="A152" s="40" t="s">
        <v>74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50">
        <v>1209.3893315625648</v>
      </c>
      <c r="W152" s="50">
        <v>1222.3722536917751</v>
      </c>
      <c r="X152" s="50">
        <v>1263.466048938636</v>
      </c>
      <c r="Y152" s="50">
        <v>968.97634465643864</v>
      </c>
      <c r="Z152" s="41"/>
      <c r="AA152" s="36"/>
      <c r="AB152" s="36"/>
      <c r="AC152" s="36"/>
      <c r="AD152" s="36"/>
      <c r="AE152" s="50">
        <v>4970.3058208757584</v>
      </c>
      <c r="AF152" s="50">
        <f>SUM(V152:Y152)</f>
        <v>4664.2039788494149</v>
      </c>
      <c r="AG152" s="36"/>
      <c r="AH152" s="36"/>
      <c r="AI152" s="36"/>
      <c r="AJ152" s="36"/>
    </row>
    <row r="153" spans="1:36" customFormat="1" x14ac:dyDescent="0.35">
      <c r="A153" s="40" t="s">
        <v>75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50">
        <v>313.29811811972581</v>
      </c>
      <c r="W153" s="50">
        <v>350.161974885826</v>
      </c>
      <c r="X153" s="50">
        <v>377.11552862951282</v>
      </c>
      <c r="Y153" s="50">
        <v>135.20305501932557</v>
      </c>
      <c r="Z153" s="41"/>
      <c r="AA153" s="36"/>
      <c r="AB153" s="36"/>
      <c r="AC153" s="36"/>
      <c r="AD153" s="36"/>
      <c r="AE153" s="50">
        <v>1136.76775328333</v>
      </c>
      <c r="AF153" s="50">
        <f t="shared" ref="AF153:AF155" si="8">SUM(V153:Y153)</f>
        <v>1175.7786766543902</v>
      </c>
      <c r="AG153" s="36"/>
      <c r="AH153" s="36"/>
      <c r="AI153" s="36"/>
      <c r="AJ153" s="36"/>
    </row>
    <row r="154" spans="1:36" customFormat="1" x14ac:dyDescent="0.35">
      <c r="A154" s="40" t="s">
        <v>76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50">
        <v>238.21317772859078</v>
      </c>
      <c r="W154" s="50">
        <v>257.30889444325351</v>
      </c>
      <c r="X154" s="50">
        <v>279.87425312617228</v>
      </c>
      <c r="Y154" s="50">
        <v>221.80305966238353</v>
      </c>
      <c r="Z154" s="41"/>
      <c r="AA154" s="36"/>
      <c r="AB154" s="36"/>
      <c r="AC154" s="36"/>
      <c r="AD154" s="36"/>
      <c r="AE154" s="50">
        <v>867.69578933850335</v>
      </c>
      <c r="AF154" s="50">
        <f t="shared" si="8"/>
        <v>997.19938496040004</v>
      </c>
      <c r="AG154" s="36"/>
      <c r="AH154" s="36"/>
      <c r="AI154" s="36"/>
      <c r="AJ154" s="36"/>
    </row>
    <row r="155" spans="1:36" customFormat="1" x14ac:dyDescent="0.35">
      <c r="A155" s="40" t="s">
        <v>77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50">
        <f>V156-SUM(V151:V154)</f>
        <v>100.74303562577734</v>
      </c>
      <c r="W155" s="50">
        <f>W156-SUM(W151:W154)</f>
        <v>13.628256866339143</v>
      </c>
      <c r="X155" s="50">
        <f>X156-SUM(X151:X154)</f>
        <v>13.192674587588954</v>
      </c>
      <c r="Y155" s="50">
        <f>Y156-SUM(Y151:Y154)</f>
        <v>5.6608389290495325</v>
      </c>
      <c r="Z155" s="46"/>
      <c r="AA155" s="36"/>
      <c r="AB155" s="36"/>
      <c r="AC155" s="36"/>
      <c r="AD155" s="36"/>
      <c r="AE155" s="50">
        <v>4628.7253539364419</v>
      </c>
      <c r="AF155" s="50">
        <f t="shared" si="8"/>
        <v>133.22480600875497</v>
      </c>
      <c r="AG155" s="36"/>
      <c r="AH155" s="36"/>
      <c r="AI155" s="36"/>
      <c r="AJ155" s="36"/>
    </row>
    <row r="156" spans="1:36" customFormat="1" x14ac:dyDescent="0.35">
      <c r="A156" s="44" t="s">
        <v>78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53">
        <v>5211.4977054881574</v>
      </c>
      <c r="W156" s="53">
        <v>5525.650012860594</v>
      </c>
      <c r="X156" s="53">
        <v>5871.3906371406092</v>
      </c>
      <c r="Y156" s="53">
        <v>6539.0927325563971</v>
      </c>
      <c r="Z156" s="41"/>
      <c r="AA156" s="36"/>
      <c r="AB156" s="36"/>
      <c r="AC156" s="36"/>
      <c r="AD156" s="36"/>
      <c r="AE156" s="53">
        <f>SUM(AE151:AE155)</f>
        <v>19626.794717434033</v>
      </c>
      <c r="AF156" s="53">
        <f>SUM(AF151:AF155)</f>
        <v>23147.531088045758</v>
      </c>
      <c r="AG156" s="36"/>
      <c r="AH156" s="36"/>
      <c r="AI156" s="36"/>
      <c r="AJ156" s="36"/>
    </row>
    <row r="157" spans="1:36" customFormat="1" x14ac:dyDescent="0.35">
      <c r="A157" s="40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50"/>
      <c r="V157" s="50"/>
      <c r="W157" s="50"/>
      <c r="X157" s="50"/>
      <c r="Y157" s="50"/>
      <c r="Z157" s="51"/>
      <c r="AA157" s="50"/>
      <c r="AB157" s="50"/>
      <c r="AC157" s="50"/>
      <c r="AD157" s="50"/>
      <c r="AE157" s="50"/>
      <c r="AF157" s="50"/>
      <c r="AG157" s="36"/>
      <c r="AH157" s="36"/>
      <c r="AI157" s="36"/>
      <c r="AJ157" s="36"/>
    </row>
    <row r="158" spans="1:36" customFormat="1" x14ac:dyDescent="0.35">
      <c r="A158" s="40" t="s">
        <v>79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50"/>
      <c r="V158" s="50">
        <f t="shared" ref="V158:Y158" si="9">V20</f>
        <v>820.02971858909973</v>
      </c>
      <c r="W158" s="50">
        <f t="shared" si="9"/>
        <v>869.34323136320052</v>
      </c>
      <c r="X158" s="50">
        <f t="shared" si="9"/>
        <v>895.55567553410037</v>
      </c>
      <c r="Y158" s="50">
        <f t="shared" si="9"/>
        <v>1347.9421562464988</v>
      </c>
      <c r="Z158" s="51"/>
      <c r="AA158" s="50"/>
      <c r="AB158" s="50"/>
      <c r="AC158" s="50"/>
      <c r="AD158" s="50"/>
      <c r="AE158" s="50">
        <f>AE20</f>
        <v>2183.2606199308007</v>
      </c>
      <c r="AF158" s="50">
        <f t="shared" ref="AE158:AF158" si="10">AF20</f>
        <v>3932.8707817328996</v>
      </c>
      <c r="AG158" s="36"/>
      <c r="AH158" s="36"/>
      <c r="AI158" s="36"/>
      <c r="AJ158" s="36"/>
    </row>
    <row r="159" spans="1:36" customFormat="1" x14ac:dyDescent="0.35">
      <c r="A159" s="40" t="s">
        <v>63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50"/>
      <c r="V159" s="50">
        <v>593.3184053211935</v>
      </c>
      <c r="W159" s="50">
        <v>595.94342849832674</v>
      </c>
      <c r="X159" s="50">
        <v>593.5543173932258</v>
      </c>
      <c r="Y159" s="50">
        <v>454.93286590686472</v>
      </c>
      <c r="Z159" s="51"/>
      <c r="AA159" s="50"/>
      <c r="AB159" s="50"/>
      <c r="AC159" s="50"/>
      <c r="AD159" s="50"/>
      <c r="AE159" s="50">
        <v>2381.2421490422198</v>
      </c>
      <c r="AF159" s="50">
        <f>SUM(V159:Y159)</f>
        <v>2237.7490171196109</v>
      </c>
      <c r="AG159" s="36"/>
      <c r="AH159" s="36"/>
      <c r="AI159" s="36"/>
      <c r="AJ159" s="36"/>
    </row>
    <row r="160" spans="1:36" customFormat="1" x14ac:dyDescent="0.35">
      <c r="A160" s="40" t="s">
        <v>64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50"/>
      <c r="V160" s="50">
        <v>201.51417122470613</v>
      </c>
      <c r="W160" s="50">
        <v>220.82635314890214</v>
      </c>
      <c r="X160" s="50">
        <v>231.52054691826635</v>
      </c>
      <c r="Y160" s="50">
        <v>83.708760237110369</v>
      </c>
      <c r="Z160" s="51"/>
      <c r="AA160" s="50"/>
      <c r="AB160" s="50"/>
      <c r="AC160" s="50"/>
      <c r="AD160" s="50"/>
      <c r="AE160" s="50">
        <v>690.64057461498294</v>
      </c>
      <c r="AF160" s="50">
        <f>SUM(V160:Y160)</f>
        <v>737.56983152898499</v>
      </c>
      <c r="AG160" s="36"/>
      <c r="AH160" s="36"/>
      <c r="AI160" s="36"/>
      <c r="AJ160" s="36"/>
    </row>
    <row r="161" spans="1:36" customFormat="1" x14ac:dyDescent="0.35">
      <c r="A161" s="40" t="s">
        <v>65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50"/>
      <c r="V161" s="50">
        <v>190.32886419883798</v>
      </c>
      <c r="W161" s="50">
        <v>200.22902300074148</v>
      </c>
      <c r="X161" s="50">
        <v>215.34083206813693</v>
      </c>
      <c r="Y161" s="50">
        <v>163.76130749148086</v>
      </c>
      <c r="Z161" s="51"/>
      <c r="AA161" s="50"/>
      <c r="AB161" s="50"/>
      <c r="AC161" s="50"/>
      <c r="AD161" s="50"/>
      <c r="AE161" s="50">
        <v>678.93554007844466</v>
      </c>
      <c r="AF161" s="50">
        <f>SUM(V161:Y161)</f>
        <v>769.66002675919731</v>
      </c>
      <c r="AG161" s="36"/>
      <c r="AH161" s="36"/>
      <c r="AI161" s="36"/>
      <c r="AJ161" s="36"/>
    </row>
    <row r="162" spans="1:36" customFormat="1" x14ac:dyDescent="0.35">
      <c r="A162" s="40" t="s">
        <v>80</v>
      </c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50"/>
      <c r="V162" s="50">
        <f>V163-SUM(V158:V161)</f>
        <v>34.393767812354781</v>
      </c>
      <c r="W162" s="50">
        <f>W163-SUM(W158:W161)</f>
        <v>12.568757747085783</v>
      </c>
      <c r="X162" s="50">
        <f>X163-SUM(X158:X161)</f>
        <v>12.145453559472116</v>
      </c>
      <c r="Y162" s="50">
        <f>Y163-SUM(Y158:Y161)</f>
        <v>6.4822135035228712</v>
      </c>
      <c r="Z162" s="54"/>
      <c r="AA162" s="50"/>
      <c r="AB162" s="50"/>
      <c r="AC162" s="50"/>
      <c r="AD162" s="50"/>
      <c r="AE162" s="50">
        <v>1227.5236179158221</v>
      </c>
      <c r="AF162" s="50">
        <f>SUM(V162:Y162)</f>
        <v>65.590192622435552</v>
      </c>
      <c r="AG162" s="36"/>
      <c r="AH162" s="36"/>
      <c r="AI162" s="36"/>
      <c r="AJ162" s="36"/>
    </row>
    <row r="163" spans="1:36" customFormat="1" x14ac:dyDescent="0.35">
      <c r="A163" s="44" t="s">
        <v>81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50"/>
      <c r="V163" s="53">
        <v>1839.5849271461921</v>
      </c>
      <c r="W163" s="53">
        <v>1898.9107937582569</v>
      </c>
      <c r="X163" s="53">
        <v>1948.1168254732015</v>
      </c>
      <c r="Y163" s="53">
        <v>2056.8273033854775</v>
      </c>
      <c r="Z163" s="51"/>
      <c r="AA163" s="50"/>
      <c r="AB163" s="50"/>
      <c r="AC163" s="50"/>
      <c r="AD163" s="50"/>
      <c r="AE163" s="53">
        <f>SUM(AE158:AE162)</f>
        <v>7161.6025015822697</v>
      </c>
      <c r="AF163" s="53">
        <f>SUM(AF158:AF162)</f>
        <v>7743.4398497631282</v>
      </c>
      <c r="AG163" s="42"/>
      <c r="AH163" s="42"/>
      <c r="AI163" s="36"/>
      <c r="AJ163" s="36"/>
    </row>
    <row r="164" spans="1:36" customFormat="1" x14ac:dyDescent="0.35">
      <c r="A164" s="40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41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</row>
    <row r="165" spans="1:36" customFormat="1" x14ac:dyDescent="0.35">
      <c r="A165" s="40" t="s">
        <v>82</v>
      </c>
      <c r="J165" s="37"/>
      <c r="K165" s="37"/>
      <c r="L165" s="37"/>
      <c r="M165" s="37"/>
      <c r="N165" s="37"/>
      <c r="O165" s="37"/>
      <c r="P165" s="37"/>
      <c r="Q165" s="37"/>
      <c r="R165" s="36"/>
      <c r="S165" s="36"/>
      <c r="T165" s="36"/>
      <c r="U165" s="36"/>
      <c r="V165" s="36">
        <f t="shared" ref="V165:Y165" si="11">V36</f>
        <v>268.71887857279961</v>
      </c>
      <c r="W165" s="36">
        <f t="shared" si="11"/>
        <v>283.75825525129977</v>
      </c>
      <c r="X165" s="36">
        <f t="shared" si="11"/>
        <v>298.42863820590043</v>
      </c>
      <c r="Y165" s="36">
        <f t="shared" ref="Y165" si="12">Y36</f>
        <v>471.02871097819877</v>
      </c>
      <c r="Z165" s="42"/>
      <c r="AA165" s="37"/>
      <c r="AB165" s="37"/>
      <c r="AC165" s="37"/>
      <c r="AD165" s="37"/>
      <c r="AE165" s="36">
        <f t="shared" ref="AE165:AF165" si="13">AE36</f>
        <v>989.7</v>
      </c>
      <c r="AF165" s="36">
        <f t="shared" si="13"/>
        <v>1321.9344830081986</v>
      </c>
      <c r="AG165" s="42"/>
    </row>
    <row r="166" spans="1:36" customFormat="1" x14ac:dyDescent="0.35">
      <c r="A166" s="40" t="s">
        <v>74</v>
      </c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52" t="s">
        <v>88</v>
      </c>
      <c r="W166" s="52" t="s">
        <v>88</v>
      </c>
      <c r="X166" s="52" t="s">
        <v>88</v>
      </c>
      <c r="Y166" s="50">
        <v>241.95604355221286</v>
      </c>
      <c r="Z166" s="42"/>
      <c r="AA166" s="37"/>
      <c r="AB166" s="37"/>
      <c r="AC166" s="37"/>
      <c r="AD166" s="37"/>
      <c r="AE166" s="52" t="s">
        <v>88</v>
      </c>
      <c r="AF166" s="52" t="s">
        <v>88</v>
      </c>
      <c r="AG166" s="42"/>
      <c r="AJ166" s="36"/>
    </row>
    <row r="167" spans="1:36" customFormat="1" x14ac:dyDescent="0.35">
      <c r="A167" s="40" t="s">
        <v>75</v>
      </c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52" t="s">
        <v>88</v>
      </c>
      <c r="W167" s="52" t="s">
        <v>88</v>
      </c>
      <c r="X167" s="52" t="s">
        <v>88</v>
      </c>
      <c r="Y167" s="50">
        <v>41.799763077046009</v>
      </c>
      <c r="Z167" s="42"/>
      <c r="AA167" s="37"/>
      <c r="AB167" s="37"/>
      <c r="AC167" s="37"/>
      <c r="AD167" s="37"/>
      <c r="AE167" s="52" t="s">
        <v>88</v>
      </c>
      <c r="AF167" s="52" t="s">
        <v>88</v>
      </c>
      <c r="AG167" s="42"/>
      <c r="AJ167" s="36"/>
    </row>
    <row r="168" spans="1:36" customFormat="1" x14ac:dyDescent="0.35">
      <c r="A168" s="40" t="s">
        <v>76</v>
      </c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52" t="s">
        <v>88</v>
      </c>
      <c r="W168" s="52" t="s">
        <v>88</v>
      </c>
      <c r="X168" s="52" t="s">
        <v>88</v>
      </c>
      <c r="Y168" s="50">
        <v>76.351589142372589</v>
      </c>
      <c r="Z168" s="42"/>
      <c r="AA168" s="37"/>
      <c r="AB168" s="37"/>
      <c r="AC168" s="37"/>
      <c r="AD168" s="37"/>
      <c r="AE168" s="52" t="s">
        <v>88</v>
      </c>
      <c r="AF168" s="52" t="s">
        <v>88</v>
      </c>
      <c r="AG168" s="42"/>
      <c r="AJ168" s="36"/>
    </row>
    <row r="169" spans="1:36" customFormat="1" x14ac:dyDescent="0.35">
      <c r="A169" s="40" t="s">
        <v>77</v>
      </c>
      <c r="N169" s="37"/>
      <c r="O169" s="37"/>
      <c r="P169" s="37"/>
      <c r="Q169" s="37"/>
      <c r="R169" s="37"/>
      <c r="S169" s="37"/>
      <c r="T169" s="37"/>
      <c r="U169" s="37"/>
      <c r="V169" s="52" t="s">
        <v>88</v>
      </c>
      <c r="W169" s="52" t="s">
        <v>88</v>
      </c>
      <c r="X169" s="52" t="s">
        <v>88</v>
      </c>
      <c r="Y169" s="50">
        <f>Y170-SUM(Y165:Y168)</f>
        <v>0.26067183445843511</v>
      </c>
      <c r="Z169" s="42"/>
      <c r="AA169" s="37"/>
      <c r="AB169" s="37"/>
      <c r="AC169" s="37"/>
      <c r="AD169" s="37"/>
      <c r="AE169" s="52" t="s">
        <v>88</v>
      </c>
      <c r="AF169" s="52" t="s">
        <v>88</v>
      </c>
      <c r="AG169" s="42"/>
      <c r="AJ169" s="36"/>
    </row>
    <row r="170" spans="1:36" customFormat="1" x14ac:dyDescent="0.35">
      <c r="A170" s="44" t="s">
        <v>83</v>
      </c>
      <c r="N170" s="37"/>
      <c r="O170" s="37"/>
      <c r="P170" s="37"/>
      <c r="Q170" s="37"/>
      <c r="R170" s="37"/>
      <c r="S170" s="37"/>
      <c r="T170" s="37"/>
      <c r="U170" s="37"/>
      <c r="V170" s="55" t="s">
        <v>88</v>
      </c>
      <c r="W170" s="55" t="s">
        <v>88</v>
      </c>
      <c r="X170" s="55" t="s">
        <v>88</v>
      </c>
      <c r="Y170" s="53">
        <v>831.39677858428877</v>
      </c>
      <c r="Z170" s="37"/>
      <c r="AA170" s="37"/>
      <c r="AB170" s="37"/>
      <c r="AC170" s="37"/>
      <c r="AD170" s="37"/>
      <c r="AE170" s="55" t="s">
        <v>88</v>
      </c>
      <c r="AF170" s="55" t="s">
        <v>88</v>
      </c>
    </row>
    <row r="171" spans="1:36" customFormat="1" x14ac:dyDescent="0.35"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12"/>
      <c r="AF171" s="12"/>
    </row>
    <row r="172" spans="1:36" customFormat="1" x14ac:dyDescent="0.35">
      <c r="A172" s="40" t="s">
        <v>84</v>
      </c>
      <c r="N172" s="37"/>
      <c r="O172" s="37"/>
      <c r="P172" s="37"/>
      <c r="Q172" s="37"/>
      <c r="R172" s="37"/>
      <c r="S172" s="37"/>
      <c r="T172" s="37"/>
      <c r="U172" s="37"/>
      <c r="V172" s="52" t="s">
        <v>88</v>
      </c>
      <c r="W172" s="52" t="s">
        <v>88</v>
      </c>
      <c r="X172" s="52" t="s">
        <v>88</v>
      </c>
      <c r="Y172" s="36">
        <f>Y163-Y170</f>
        <v>1225.4305248011888</v>
      </c>
      <c r="Z172" s="46"/>
      <c r="AA172" s="37"/>
      <c r="AB172" s="37"/>
      <c r="AC172" s="37"/>
      <c r="AD172" s="37"/>
      <c r="AE172" s="55" t="s">
        <v>88</v>
      </c>
      <c r="AF172" s="55" t="s">
        <v>88</v>
      </c>
    </row>
    <row r="173" spans="1:36" customFormat="1" x14ac:dyDescent="0.35"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12"/>
      <c r="Z173" s="12"/>
      <c r="AA173" s="12"/>
      <c r="AB173" s="12"/>
      <c r="AC173" s="12"/>
      <c r="AD173" s="12"/>
      <c r="AE173" s="12"/>
      <c r="AF173" s="12"/>
    </row>
    <row r="174" spans="1:36" customFormat="1" x14ac:dyDescent="0.35">
      <c r="A174" s="39" t="s">
        <v>85</v>
      </c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12"/>
      <c r="Z174" s="12"/>
      <c r="AA174" s="12"/>
      <c r="AB174" s="12"/>
      <c r="AC174" s="12"/>
      <c r="AD174" s="12"/>
      <c r="AE174" s="12"/>
      <c r="AF174" s="12"/>
    </row>
    <row r="175" spans="1:36" customFormat="1" x14ac:dyDescent="0.35">
      <c r="A175" s="49" t="s">
        <v>25</v>
      </c>
      <c r="N175" s="37"/>
      <c r="O175" s="37"/>
      <c r="P175" s="37"/>
      <c r="Q175" s="37"/>
      <c r="R175" s="37"/>
      <c r="S175" s="37"/>
      <c r="T175" s="37"/>
      <c r="U175" s="37"/>
      <c r="V175" s="55" t="s">
        <v>88</v>
      </c>
      <c r="W175" s="55" t="s">
        <v>88</v>
      </c>
      <c r="X175" s="55" t="s">
        <v>88</v>
      </c>
      <c r="Y175" s="55" t="s">
        <v>88</v>
      </c>
      <c r="Z175" s="37"/>
      <c r="AA175" s="12"/>
      <c r="AB175" s="12"/>
      <c r="AC175" s="12"/>
      <c r="AD175" s="12"/>
      <c r="AE175" s="55" t="s">
        <v>88</v>
      </c>
      <c r="AF175" s="45">
        <f>AF156/AE156-1</f>
        <v>0.17938417460923128</v>
      </c>
    </row>
    <row r="176" spans="1:36" customFormat="1" x14ac:dyDescent="0.35">
      <c r="A176" s="49" t="s">
        <v>32</v>
      </c>
      <c r="N176" s="37"/>
      <c r="O176" s="37"/>
      <c r="P176" s="37"/>
      <c r="Q176" s="37"/>
      <c r="R176" s="37"/>
      <c r="S176" s="37"/>
      <c r="T176" s="37"/>
      <c r="U176" s="37"/>
      <c r="V176" s="55" t="s">
        <v>88</v>
      </c>
      <c r="W176" s="55" t="s">
        <v>88</v>
      </c>
      <c r="X176" s="55" t="s">
        <v>88</v>
      </c>
      <c r="Y176" s="55" t="s">
        <v>88</v>
      </c>
      <c r="Z176" s="37"/>
      <c r="AA176" s="12"/>
      <c r="AB176" s="12"/>
      <c r="AC176" s="12"/>
      <c r="AD176" s="12"/>
      <c r="AE176" s="55" t="s">
        <v>88</v>
      </c>
      <c r="AF176" s="45">
        <f>AF163/AE163-1</f>
        <v>8.124401599394937E-2</v>
      </c>
    </row>
    <row r="177" spans="1:36" customFormat="1" x14ac:dyDescent="0.35"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6" customFormat="1" x14ac:dyDescent="0.35">
      <c r="A178" s="39" t="s">
        <v>90</v>
      </c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6" customFormat="1" x14ac:dyDescent="0.35">
      <c r="A179" s="49" t="s">
        <v>25</v>
      </c>
      <c r="N179" s="37"/>
      <c r="O179" s="37"/>
      <c r="P179" s="37"/>
      <c r="Q179" s="37"/>
      <c r="R179" s="37"/>
      <c r="S179" s="37"/>
      <c r="T179" s="37"/>
      <c r="U179" s="37"/>
      <c r="V179" s="55" t="s">
        <v>88</v>
      </c>
      <c r="W179" s="55" t="s">
        <v>88</v>
      </c>
      <c r="X179" s="55" t="s">
        <v>88</v>
      </c>
      <c r="Y179" s="55" t="s">
        <v>88</v>
      </c>
      <c r="Z179" s="37"/>
      <c r="AA179" s="12"/>
      <c r="AB179" s="12"/>
      <c r="AC179" s="12"/>
      <c r="AD179" s="12"/>
      <c r="AE179" s="55" t="s">
        <v>88</v>
      </c>
      <c r="AF179" s="57">
        <v>0.23</v>
      </c>
      <c r="AG179" s="12"/>
      <c r="AH179" s="12"/>
      <c r="AI179" s="12"/>
    </row>
    <row r="180" spans="1:36" customFormat="1" x14ac:dyDescent="0.35">
      <c r="A180" s="49" t="s">
        <v>32</v>
      </c>
      <c r="N180" s="37"/>
      <c r="O180" s="37"/>
      <c r="P180" s="37"/>
      <c r="Q180" s="37"/>
      <c r="R180" s="37"/>
      <c r="S180" s="37"/>
      <c r="T180" s="37"/>
      <c r="U180" s="37"/>
      <c r="V180" s="55" t="s">
        <v>88</v>
      </c>
      <c r="W180" s="55" t="s">
        <v>88</v>
      </c>
      <c r="X180" s="55" t="s">
        <v>88</v>
      </c>
      <c r="Y180" s="55" t="s">
        <v>88</v>
      </c>
      <c r="Z180" s="37"/>
      <c r="AA180" s="12"/>
      <c r="AB180" s="12"/>
      <c r="AC180" s="12"/>
      <c r="AD180" s="12"/>
      <c r="AE180" s="55" t="s">
        <v>88</v>
      </c>
      <c r="AF180" s="57">
        <v>0.13</v>
      </c>
      <c r="AG180" s="12"/>
      <c r="AH180" s="12"/>
      <c r="AI180" s="12"/>
    </row>
    <row r="181" spans="1:36" customFormat="1" x14ac:dyDescent="0.35"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6" customFormat="1" x14ac:dyDescent="0.35">
      <c r="A182" s="39" t="s">
        <v>91</v>
      </c>
      <c r="N182" s="37"/>
      <c r="O182" s="37"/>
      <c r="P182" s="37"/>
      <c r="Q182" s="37"/>
      <c r="R182" s="37"/>
      <c r="S182" s="37"/>
      <c r="T182" s="37"/>
      <c r="U182" s="37"/>
      <c r="V182" s="58">
        <f t="shared" ref="V182:Y182" si="14">V163/V156</f>
        <v>0.35298584612422457</v>
      </c>
      <c r="W182" s="58">
        <f t="shared" si="14"/>
        <v>0.34365383065135585</v>
      </c>
      <c r="X182" s="58">
        <f t="shared" si="14"/>
        <v>0.33179819669125987</v>
      </c>
      <c r="Y182" s="58">
        <f>Y163/Y156</f>
        <v>0.31454322296808601</v>
      </c>
      <c r="Z182" s="12"/>
      <c r="AA182" s="12"/>
      <c r="AB182" s="12"/>
      <c r="AC182" s="12"/>
      <c r="AD182" s="12"/>
      <c r="AE182" s="58">
        <f>AE163/AE156</f>
        <v>0.36488905115111747</v>
      </c>
      <c r="AF182" s="58">
        <f>AF163/AF156</f>
        <v>0.33452551895532939</v>
      </c>
      <c r="AG182" s="12"/>
      <c r="AH182" s="12"/>
      <c r="AI182" s="12"/>
    </row>
    <row r="183" spans="1:36" customFormat="1" x14ac:dyDescent="0.35"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6" customFormat="1" x14ac:dyDescent="0.35">
      <c r="A184" s="40" t="s">
        <v>86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6"/>
      <c r="S184" s="6"/>
      <c r="T184" s="6"/>
      <c r="U184" s="6"/>
      <c r="V184" s="6"/>
      <c r="W184" s="6"/>
      <c r="X184" s="6"/>
      <c r="Y184" s="6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36"/>
    </row>
    <row r="185" spans="1:36" customFormat="1" x14ac:dyDescent="0.35">
      <c r="A185" s="56" t="s">
        <v>89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6"/>
      <c r="S185" s="6"/>
      <c r="T185" s="6"/>
      <c r="U185" s="6"/>
      <c r="V185" s="6"/>
      <c r="W185" s="6"/>
      <c r="X185" s="6"/>
      <c r="Y185" s="6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36"/>
    </row>
    <row r="186" spans="1:36" customFormat="1" x14ac:dyDescent="0.35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12"/>
      <c r="Z186" s="41"/>
      <c r="AA186" s="36"/>
      <c r="AB186" s="36"/>
      <c r="AC186" s="36"/>
      <c r="AD186" s="36"/>
      <c r="AE186" s="36"/>
      <c r="AF186" s="12"/>
      <c r="AG186" s="36"/>
      <c r="AH186" s="36"/>
      <c r="AI186" s="36"/>
      <c r="AJ186" s="36"/>
    </row>
    <row r="187" spans="1:36" x14ac:dyDescent="0.35"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27"/>
      <c r="Z187" s="10"/>
      <c r="AA187" s="10"/>
      <c r="AB187" s="10"/>
      <c r="AC187" s="10"/>
      <c r="AD187" s="10"/>
      <c r="AE187" s="10"/>
      <c r="AF187" s="27"/>
    </row>
    <row r="188" spans="1:36" x14ac:dyDescent="0.35"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27"/>
      <c r="Z188" s="10"/>
      <c r="AA188" s="10"/>
      <c r="AB188" s="10"/>
      <c r="AC188" s="10"/>
      <c r="AD188" s="10"/>
      <c r="AE188" s="10"/>
      <c r="AF188" s="27"/>
    </row>
    <row r="189" spans="1:36" x14ac:dyDescent="0.35">
      <c r="A189" s="4" t="s">
        <v>59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27"/>
      <c r="Z189" s="10"/>
      <c r="AA189" s="10"/>
      <c r="AB189" s="10"/>
      <c r="AC189" s="10"/>
      <c r="AD189" s="10"/>
      <c r="AE189" s="10"/>
      <c r="AF189" s="27"/>
    </row>
    <row r="190" spans="1:36" x14ac:dyDescent="0.35">
      <c r="A190" s="24" t="s">
        <v>58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27"/>
      <c r="Z190" s="10"/>
      <c r="AA190" s="10"/>
      <c r="AB190" s="10"/>
      <c r="AC190" s="10"/>
      <c r="AD190" s="10"/>
      <c r="AE190" s="10"/>
      <c r="AF190" s="27"/>
    </row>
    <row r="191" spans="1:36" x14ac:dyDescent="0.35"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27"/>
      <c r="Z191" s="10"/>
      <c r="AA191" s="10"/>
      <c r="AB191" s="10"/>
      <c r="AC191" s="10"/>
      <c r="AD191" s="10"/>
      <c r="AE191" s="10"/>
      <c r="AF191" s="27"/>
    </row>
  </sheetData>
  <hyperlinks>
    <hyperlink ref="A190" r:id="rId1" xr:uid="{18962769-FF0A-4A7A-9C9D-AA9868FE1416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b112b0b14aece792c86b7350afd72aab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6eed7301bb7abef1d06c9224227565ca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f80fdb8b-13ef-4f7f-904d-31500032c0f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12B1BD-38DC-4E5F-B521-C19A45D8C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6BFD53-6783-4B0D-B2D4-D947E6EB7B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127098-0B0B-41ED-8238-2B67685083EF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80fdb8b-13ef-4f7f-904d-31500032c0f3"/>
    <ds:schemaRef ds:uri="http://purl.org/dc/elements/1.1/"/>
    <ds:schemaRef ds:uri="http://schemas.microsoft.com/office/2006/metadata/properties"/>
    <ds:schemaRef ds:uri="fedaf683-66b1-42f6-80c5-50b05cb709f8"/>
    <ds:schemaRef ds:uri="F80FDB8B-13EF-4F7F-904D-31500032C0F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 Kallas</dc:creator>
  <cp:keywords/>
  <dc:description/>
  <cp:lastModifiedBy>Thomas Heath</cp:lastModifiedBy>
  <cp:revision/>
  <dcterms:created xsi:type="dcterms:W3CDTF">2022-02-04T14:53:10Z</dcterms:created>
  <dcterms:modified xsi:type="dcterms:W3CDTF">2022-02-16T23:03:59Z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